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/>
  <mc:AlternateContent xmlns:mc="http://schemas.openxmlformats.org/markup-compatibility/2006">
    <mc:Choice Requires="x15">
      <x15ac:absPath xmlns:x15ac="http://schemas.microsoft.com/office/spreadsheetml/2010/11/ac" url="C:\Users\jesse\OneDrive\Documents\PDS_Homework\Authunits\2020\2019 Transmittal\"/>
    </mc:Choice>
  </mc:AlternateContent>
  <xr:revisionPtr revIDLastSave="0" documentId="13_ncr:1_{AC26DB1D-8234-4099-BA08-971A3BF86B9A}" xr6:coauthVersionLast="45" xr6:coauthVersionMax="45" xr10:uidLastSave="{00000000-0000-0000-0000-000000000000}"/>
  <bookViews>
    <workbookView xWindow="20370" yWindow="915" windowWidth="29040" windowHeight="15840" tabRatio="604" xr2:uid="{00000000-000D-0000-FFFF-FFFF00000000}"/>
  </bookViews>
  <sheets>
    <sheet name="Table 3B" sheetId="14" r:id="rId1"/>
  </sheets>
  <definedNames>
    <definedName name="_xlnm._FilterDatabase" localSheetId="0" hidden="1">'Table 3B'!$A$33:$Y$66</definedName>
    <definedName name="_xlnm.Print_Area" localSheetId="0">'Table 3B'!$B$2:$X$71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3" i="14" l="1"/>
  <c r="D56" i="14"/>
  <c r="D51" i="14"/>
  <c r="D46" i="14"/>
  <c r="D41" i="14"/>
  <c r="D33" i="14"/>
  <c r="D31" i="14"/>
  <c r="D30" i="14"/>
  <c r="D29" i="14"/>
  <c r="D28" i="14"/>
  <c r="D27" i="14"/>
  <c r="D26" i="14" s="1"/>
  <c r="D24" i="14"/>
  <c r="D23" i="14"/>
  <c r="D22" i="14" s="1"/>
  <c r="D21" i="14"/>
  <c r="D20" i="14"/>
  <c r="D19" i="14"/>
  <c r="D18" i="14"/>
  <c r="H53" i="14" l="1"/>
  <c r="I67" i="14"/>
  <c r="J67" i="14" s="1"/>
  <c r="I66" i="14"/>
  <c r="J66" i="14" s="1"/>
  <c r="I65" i="14"/>
  <c r="J65" i="14" s="1"/>
  <c r="I64" i="14"/>
  <c r="J64" i="14" s="1"/>
  <c r="I63" i="14"/>
  <c r="J63" i="14" s="1"/>
  <c r="I61" i="14"/>
  <c r="J61" i="14" s="1"/>
  <c r="I60" i="14"/>
  <c r="J60" i="14" s="1"/>
  <c r="I59" i="14"/>
  <c r="J59" i="14" s="1"/>
  <c r="I58" i="14"/>
  <c r="J58" i="14" s="1"/>
  <c r="I57" i="14"/>
  <c r="J57" i="14" s="1"/>
  <c r="I56" i="14"/>
  <c r="J56" i="14" s="1"/>
  <c r="I54" i="14"/>
  <c r="J54" i="14" s="1"/>
  <c r="I53" i="14"/>
  <c r="J53" i="14" s="1"/>
  <c r="I52" i="14"/>
  <c r="J52" i="14" s="1"/>
  <c r="I51" i="14"/>
  <c r="J51" i="14" s="1"/>
  <c r="I49" i="14"/>
  <c r="J49" i="14" s="1"/>
  <c r="I48" i="14"/>
  <c r="J48" i="14" s="1"/>
  <c r="I47" i="14"/>
  <c r="J47" i="14" s="1"/>
  <c r="I46" i="14"/>
  <c r="J46" i="14" s="1"/>
  <c r="I44" i="14"/>
  <c r="J44" i="14" s="1"/>
  <c r="I43" i="14"/>
  <c r="J43" i="14" s="1"/>
  <c r="I42" i="14"/>
  <c r="J42" i="14" s="1"/>
  <c r="I41" i="14"/>
  <c r="J41" i="14" s="1"/>
  <c r="I39" i="14"/>
  <c r="J39" i="14" s="1"/>
  <c r="I38" i="14"/>
  <c r="J38" i="14" s="1"/>
  <c r="I37" i="14"/>
  <c r="J37" i="14" s="1"/>
  <c r="I36" i="14"/>
  <c r="J36" i="14" s="1"/>
  <c r="I35" i="14"/>
  <c r="J35" i="14" s="1"/>
  <c r="I34" i="14"/>
  <c r="J34" i="14" s="1"/>
  <c r="I33" i="14"/>
  <c r="J33" i="14" s="1"/>
  <c r="M67" i="14"/>
  <c r="M66" i="14"/>
  <c r="M65" i="14"/>
  <c r="M64" i="14"/>
  <c r="M63" i="14"/>
  <c r="M61" i="14"/>
  <c r="M60" i="14"/>
  <c r="M59" i="14"/>
  <c r="M58" i="14"/>
  <c r="M57" i="14"/>
  <c r="M56" i="14"/>
  <c r="M54" i="14"/>
  <c r="M53" i="14"/>
  <c r="M51" i="14"/>
  <c r="M52" i="14"/>
  <c r="M49" i="14"/>
  <c r="M48" i="14"/>
  <c r="M47" i="14"/>
  <c r="M46" i="14"/>
  <c r="M44" i="14"/>
  <c r="M43" i="14"/>
  <c r="M42" i="14"/>
  <c r="M41" i="14"/>
  <c r="M39" i="14"/>
  <c r="M38" i="14"/>
  <c r="M37" i="14"/>
  <c r="M36" i="14"/>
  <c r="M35" i="14"/>
  <c r="M34" i="14"/>
  <c r="M33" i="14"/>
  <c r="M31" i="14"/>
  <c r="M30" i="14"/>
  <c r="M29" i="14"/>
  <c r="M28" i="14"/>
  <c r="M27" i="14"/>
  <c r="M26" i="14"/>
  <c r="M24" i="14"/>
  <c r="M23" i="14"/>
  <c r="M22" i="14"/>
  <c r="M21" i="14"/>
  <c r="M20" i="14"/>
  <c r="M19" i="14"/>
  <c r="M18" i="14"/>
  <c r="M15" i="14"/>
  <c r="O67" i="14"/>
  <c r="P67" i="14" s="1"/>
  <c r="O66" i="14"/>
  <c r="P66" i="14" s="1"/>
  <c r="O65" i="14"/>
  <c r="P65" i="14" s="1"/>
  <c r="O64" i="14"/>
  <c r="P64" i="14" s="1"/>
  <c r="O63" i="14"/>
  <c r="P63" i="14" s="1"/>
  <c r="O61" i="14"/>
  <c r="P61" i="14" s="1"/>
  <c r="O60" i="14"/>
  <c r="P60" i="14" s="1"/>
  <c r="O59" i="14"/>
  <c r="P59" i="14" s="1"/>
  <c r="O58" i="14"/>
  <c r="P58" i="14" s="1"/>
  <c r="O57" i="14"/>
  <c r="P57" i="14" s="1"/>
  <c r="O56" i="14"/>
  <c r="P56" i="14" s="1"/>
  <c r="O54" i="14"/>
  <c r="P54" i="14" s="1"/>
  <c r="O53" i="14"/>
  <c r="P53" i="14" s="1"/>
  <c r="O52" i="14"/>
  <c r="P52" i="14" s="1"/>
  <c r="O51" i="14"/>
  <c r="P51" i="14" s="1"/>
  <c r="O49" i="14"/>
  <c r="P49" i="14" s="1"/>
  <c r="O48" i="14"/>
  <c r="P48" i="14" s="1"/>
  <c r="O47" i="14"/>
  <c r="P47" i="14" s="1"/>
  <c r="O46" i="14"/>
  <c r="P46" i="14" s="1"/>
  <c r="O44" i="14"/>
  <c r="P44" i="14" s="1"/>
  <c r="O43" i="14"/>
  <c r="P43" i="14" s="1"/>
  <c r="O42" i="14"/>
  <c r="P42" i="14" s="1"/>
  <c r="O41" i="14"/>
  <c r="P41" i="14" s="1"/>
  <c r="O39" i="14"/>
  <c r="P39" i="14" s="1"/>
  <c r="O38" i="14"/>
  <c r="P38" i="14" s="1"/>
  <c r="O37" i="14"/>
  <c r="P37" i="14" s="1"/>
  <c r="O36" i="14"/>
  <c r="P36" i="14" s="1"/>
  <c r="O35" i="14"/>
  <c r="P35" i="14" s="1"/>
  <c r="O34" i="14"/>
  <c r="P34" i="14" s="1"/>
  <c r="O33" i="14"/>
  <c r="P33" i="14" s="1"/>
  <c r="S67" i="14"/>
  <c r="S66" i="14"/>
  <c r="S65" i="14"/>
  <c r="S64" i="14"/>
  <c r="S63" i="14"/>
  <c r="S61" i="14"/>
  <c r="S60" i="14"/>
  <c r="S59" i="14"/>
  <c r="S58" i="14"/>
  <c r="S57" i="14"/>
  <c r="S56" i="14"/>
  <c r="S54" i="14"/>
  <c r="S53" i="14"/>
  <c r="S52" i="14"/>
  <c r="S51" i="14"/>
  <c r="S49" i="14"/>
  <c r="S48" i="14"/>
  <c r="S47" i="14"/>
  <c r="S46" i="14"/>
  <c r="S44" i="14"/>
  <c r="S43" i="14"/>
  <c r="S42" i="14"/>
  <c r="S41" i="14"/>
  <c r="S39" i="14"/>
  <c r="S38" i="14"/>
  <c r="S37" i="14"/>
  <c r="S36" i="14"/>
  <c r="S35" i="14"/>
  <c r="S34" i="14"/>
  <c r="S33" i="14"/>
  <c r="S31" i="14"/>
  <c r="S30" i="14"/>
  <c r="S29" i="14"/>
  <c r="S28" i="14"/>
  <c r="S27" i="14"/>
  <c r="S26" i="14"/>
  <c r="S24" i="14"/>
  <c r="S23" i="14"/>
  <c r="S22" i="14"/>
  <c r="S21" i="14"/>
  <c r="S20" i="14"/>
  <c r="S19" i="14"/>
  <c r="S18" i="14"/>
  <c r="S15" i="14"/>
  <c r="H67" i="14" l="1"/>
  <c r="H66" i="14"/>
  <c r="H65" i="14"/>
  <c r="H64" i="14"/>
  <c r="H63" i="14"/>
  <c r="H61" i="14"/>
  <c r="H60" i="14"/>
  <c r="H59" i="14"/>
  <c r="H58" i="14"/>
  <c r="H57" i="14"/>
  <c r="H56" i="14"/>
  <c r="H54" i="14"/>
  <c r="H52" i="14"/>
  <c r="H51" i="14"/>
  <c r="H49" i="14"/>
  <c r="H48" i="14"/>
  <c r="H47" i="14"/>
  <c r="H46" i="14"/>
  <c r="H44" i="14"/>
  <c r="H43" i="14"/>
  <c r="H42" i="14"/>
  <c r="H41" i="14"/>
  <c r="H39" i="14"/>
  <c r="H38" i="14"/>
  <c r="H37" i="14"/>
  <c r="H36" i="14"/>
  <c r="H35" i="14"/>
  <c r="H34" i="14"/>
  <c r="H33" i="14"/>
  <c r="G31" i="14"/>
  <c r="O31" i="14" s="1"/>
  <c r="P31" i="14" s="1"/>
  <c r="F31" i="14"/>
  <c r="G30" i="14"/>
  <c r="O30" i="14" s="1"/>
  <c r="P30" i="14" s="1"/>
  <c r="F30" i="14"/>
  <c r="G29" i="14"/>
  <c r="O29" i="14" s="1"/>
  <c r="P29" i="14" s="1"/>
  <c r="F29" i="14"/>
  <c r="G28" i="14"/>
  <c r="O28" i="14" s="1"/>
  <c r="P28" i="14" s="1"/>
  <c r="F28" i="14"/>
  <c r="G27" i="14"/>
  <c r="O27" i="14" s="1"/>
  <c r="P27" i="14" s="1"/>
  <c r="G24" i="14"/>
  <c r="O24" i="14" s="1"/>
  <c r="P24" i="14" s="1"/>
  <c r="F24" i="14"/>
  <c r="G23" i="14"/>
  <c r="O23" i="14" s="1"/>
  <c r="P23" i="14" s="1"/>
  <c r="F23" i="14"/>
  <c r="G22" i="14"/>
  <c r="O22" i="14" s="1"/>
  <c r="P22" i="14" s="1"/>
  <c r="G21" i="14"/>
  <c r="O21" i="14" s="1"/>
  <c r="P21" i="14" s="1"/>
  <c r="F21" i="14"/>
  <c r="G20" i="14"/>
  <c r="O20" i="14" s="1"/>
  <c r="P20" i="14" s="1"/>
  <c r="F20" i="14"/>
  <c r="G19" i="14"/>
  <c r="O19" i="14" s="1"/>
  <c r="P19" i="14" s="1"/>
  <c r="F19" i="14"/>
  <c r="G18" i="14"/>
  <c r="O18" i="14" s="1"/>
  <c r="P18" i="14" s="1"/>
  <c r="F22" i="14" l="1"/>
  <c r="I23" i="14"/>
  <c r="J23" i="14" s="1"/>
  <c r="I24" i="14"/>
  <c r="J24" i="14" s="1"/>
  <c r="F18" i="14"/>
  <c r="I19" i="14"/>
  <c r="J19" i="14" s="1"/>
  <c r="I20" i="14"/>
  <c r="J20" i="14" s="1"/>
  <c r="I21" i="14"/>
  <c r="J21" i="14" s="1"/>
  <c r="F27" i="14"/>
  <c r="I28" i="14"/>
  <c r="J28" i="14" s="1"/>
  <c r="I29" i="14"/>
  <c r="J29" i="14" s="1"/>
  <c r="I30" i="14"/>
  <c r="J30" i="14" s="1"/>
  <c r="I31" i="14"/>
  <c r="J31" i="14" s="1"/>
  <c r="H20" i="14"/>
  <c r="H29" i="14"/>
  <c r="H31" i="14"/>
  <c r="F15" i="14"/>
  <c r="N23" i="14" s="1"/>
  <c r="H21" i="14"/>
  <c r="H22" i="14"/>
  <c r="H24" i="14"/>
  <c r="H30" i="14"/>
  <c r="H18" i="14"/>
  <c r="H27" i="14"/>
  <c r="H19" i="14"/>
  <c r="H23" i="14"/>
  <c r="H28" i="14"/>
  <c r="G15" i="14"/>
  <c r="G26" i="14"/>
  <c r="O26" i="14" s="1"/>
  <c r="P26" i="14" s="1"/>
  <c r="N30" i="14" l="1"/>
  <c r="N28" i="14"/>
  <c r="N20" i="14"/>
  <c r="I18" i="14"/>
  <c r="J18" i="14" s="1"/>
  <c r="N18" i="14"/>
  <c r="O15" i="14"/>
  <c r="P15" i="14" s="1"/>
  <c r="H15" i="14"/>
  <c r="I15" i="14"/>
  <c r="J15" i="14" s="1"/>
  <c r="N66" i="14"/>
  <c r="N64" i="14"/>
  <c r="N61" i="14"/>
  <c r="N59" i="14"/>
  <c r="N57" i="14"/>
  <c r="N54" i="14"/>
  <c r="N52" i="14"/>
  <c r="N49" i="14"/>
  <c r="N47" i="14"/>
  <c r="N44" i="14"/>
  <c r="N42" i="14"/>
  <c r="N39" i="14"/>
  <c r="N37" i="14"/>
  <c r="N35" i="14"/>
  <c r="N33" i="14"/>
  <c r="N15" i="14"/>
  <c r="N67" i="14"/>
  <c r="N65" i="14"/>
  <c r="N63" i="14"/>
  <c r="N60" i="14"/>
  <c r="N58" i="14"/>
  <c r="N56" i="14"/>
  <c r="N53" i="14"/>
  <c r="N51" i="14"/>
  <c r="N48" i="14"/>
  <c r="N46" i="14"/>
  <c r="N43" i="14"/>
  <c r="N41" i="14"/>
  <c r="N38" i="14"/>
  <c r="N36" i="14"/>
  <c r="N34" i="14"/>
  <c r="N31" i="14"/>
  <c r="N29" i="14"/>
  <c r="F26" i="14"/>
  <c r="I27" i="14"/>
  <c r="J27" i="14" s="1"/>
  <c r="N27" i="14"/>
  <c r="N21" i="14"/>
  <c r="N19" i="14"/>
  <c r="N24" i="14"/>
  <c r="I22" i="14"/>
  <c r="J22" i="14" s="1"/>
  <c r="N22" i="14"/>
  <c r="T67" i="14"/>
  <c r="T65" i="14"/>
  <c r="T63" i="14"/>
  <c r="T60" i="14"/>
  <c r="T58" i="14"/>
  <c r="T56" i="14"/>
  <c r="T53" i="14"/>
  <c r="T51" i="14"/>
  <c r="T48" i="14"/>
  <c r="T46" i="14"/>
  <c r="T43" i="14"/>
  <c r="T41" i="14"/>
  <c r="T38" i="14"/>
  <c r="T36" i="14"/>
  <c r="T34" i="14"/>
  <c r="T66" i="14"/>
  <c r="T64" i="14"/>
  <c r="T61" i="14"/>
  <c r="T59" i="14"/>
  <c r="T57" i="14"/>
  <c r="T54" i="14"/>
  <c r="T52" i="14"/>
  <c r="T49" i="14"/>
  <c r="T47" i="14"/>
  <c r="T44" i="14"/>
  <c r="T42" i="14"/>
  <c r="T39" i="14"/>
  <c r="T37" i="14"/>
  <c r="T35" i="14"/>
  <c r="T33" i="14"/>
  <c r="T15" i="14"/>
  <c r="T23" i="14"/>
  <c r="T31" i="14"/>
  <c r="T30" i="14"/>
  <c r="T27" i="14"/>
  <c r="T20" i="14"/>
  <c r="T19" i="14"/>
  <c r="H26" i="14"/>
  <c r="T26" i="14"/>
  <c r="T24" i="14"/>
  <c r="T22" i="14"/>
  <c r="T29" i="14"/>
  <c r="T28" i="14"/>
  <c r="T21" i="14"/>
  <c r="T18" i="14"/>
  <c r="N26" i="14" l="1"/>
  <c r="I26" i="14"/>
  <c r="J26" i="14" s="1"/>
  <c r="E28" i="14"/>
  <c r="E23" i="14"/>
  <c r="E21" i="14"/>
  <c r="E67" i="14"/>
  <c r="E66" i="14"/>
  <c r="E65" i="14"/>
  <c r="E64" i="14"/>
  <c r="E63" i="14"/>
  <c r="E61" i="14"/>
  <c r="E60" i="14"/>
  <c r="E59" i="14"/>
  <c r="E58" i="14"/>
  <c r="E57" i="14"/>
  <c r="E56" i="14"/>
  <c r="E54" i="14"/>
  <c r="E53" i="14"/>
  <c r="E52" i="14"/>
  <c r="E51" i="14"/>
  <c r="E49" i="14"/>
  <c r="E48" i="14"/>
  <c r="E47" i="14"/>
  <c r="E46" i="14"/>
  <c r="E44" i="14"/>
  <c r="E43" i="14"/>
  <c r="E42" i="14"/>
  <c r="E41" i="14"/>
  <c r="E39" i="14"/>
  <c r="E38" i="14"/>
  <c r="E37" i="14"/>
  <c r="E36" i="14"/>
  <c r="E35" i="14"/>
  <c r="E34" i="14"/>
  <c r="E33" i="14"/>
  <c r="E30" i="14"/>
  <c r="E19" i="14" l="1"/>
  <c r="E20" i="14"/>
  <c r="E22" i="14"/>
  <c r="E24" i="14"/>
  <c r="E31" i="14"/>
  <c r="E29" i="14"/>
  <c r="E27" i="14"/>
  <c r="E26" i="14"/>
  <c r="E18" i="14"/>
  <c r="E15" i="14"/>
  <c r="W67" i="14" l="1"/>
  <c r="X67" i="14" s="1"/>
  <c r="W66" i="14"/>
  <c r="X66" i="14" s="1"/>
  <c r="W65" i="14"/>
  <c r="X65" i="14" s="1"/>
  <c r="W64" i="14"/>
  <c r="X64" i="14" s="1"/>
  <c r="W63" i="14"/>
  <c r="X63" i="14" s="1"/>
  <c r="W61" i="14"/>
  <c r="X61" i="14" s="1"/>
  <c r="W60" i="14"/>
  <c r="X60" i="14" s="1"/>
  <c r="W59" i="14"/>
  <c r="X59" i="14" s="1"/>
  <c r="W58" i="14"/>
  <c r="X58" i="14" s="1"/>
  <c r="W57" i="14"/>
  <c r="X57" i="14" s="1"/>
  <c r="W56" i="14"/>
  <c r="X56" i="14" s="1"/>
  <c r="W54" i="14"/>
  <c r="X54" i="14" s="1"/>
  <c r="W53" i="14"/>
  <c r="X53" i="14" s="1"/>
  <c r="W52" i="14"/>
  <c r="X52" i="14" s="1"/>
  <c r="W51" i="14"/>
  <c r="X51" i="14" s="1"/>
  <c r="W49" i="14"/>
  <c r="X49" i="14" s="1"/>
  <c r="W48" i="14"/>
  <c r="X48" i="14" s="1"/>
  <c r="W47" i="14"/>
  <c r="X47" i="14" s="1"/>
  <c r="W46" i="14"/>
  <c r="X46" i="14" s="1"/>
  <c r="W44" i="14"/>
  <c r="X44" i="14" s="1"/>
  <c r="W43" i="14"/>
  <c r="X43" i="14" s="1"/>
  <c r="W42" i="14"/>
  <c r="X42" i="14" s="1"/>
  <c r="W41" i="14"/>
  <c r="X41" i="14" s="1"/>
  <c r="W39" i="14"/>
  <c r="X39" i="14" s="1"/>
  <c r="W38" i="14"/>
  <c r="X38" i="14" s="1"/>
  <c r="W37" i="14"/>
  <c r="X37" i="14" s="1"/>
  <c r="W36" i="14"/>
  <c r="X36" i="14" s="1"/>
  <c r="W35" i="14"/>
  <c r="X35" i="14" s="1"/>
  <c r="W34" i="14"/>
  <c r="X34" i="14" s="1"/>
  <c r="W33" i="14"/>
  <c r="X33" i="14" s="1"/>
  <c r="W31" i="14"/>
  <c r="X31" i="14" s="1"/>
  <c r="W30" i="14"/>
  <c r="X30" i="14" s="1"/>
  <c r="W29" i="14"/>
  <c r="X29" i="14" s="1"/>
  <c r="W28" i="14"/>
  <c r="X28" i="14" s="1"/>
  <c r="W27" i="14"/>
  <c r="X27" i="14" s="1"/>
  <c r="W26" i="14"/>
  <c r="X26" i="14" s="1"/>
  <c r="W24" i="14"/>
  <c r="X24" i="14" s="1"/>
  <c r="W23" i="14"/>
  <c r="X23" i="14" s="1"/>
  <c r="W22" i="14"/>
  <c r="X22" i="14" s="1"/>
  <c r="W21" i="14"/>
  <c r="X21" i="14" s="1"/>
  <c r="W20" i="14"/>
  <c r="X20" i="14" s="1"/>
  <c r="W19" i="14"/>
  <c r="X19" i="14" s="1"/>
  <c r="W18" i="14"/>
  <c r="X18" i="14" s="1"/>
  <c r="W15" i="14"/>
  <c r="X15" i="14" s="1"/>
</calcChain>
</file>

<file path=xl/sharedStrings.xml><?xml version="1.0" encoding="utf-8"?>
<sst xmlns="http://schemas.openxmlformats.org/spreadsheetml/2006/main" count="71" uniqueCount="61">
  <si>
    <t>STATE BALANCE</t>
  </si>
  <si>
    <t>Percent</t>
  </si>
  <si>
    <t>BALTIMORE REGION</t>
  </si>
  <si>
    <t>SOUTHERN MARYLAND</t>
  </si>
  <si>
    <t>WESTERN MARYLAND</t>
  </si>
  <si>
    <t>MARYLAND</t>
  </si>
  <si>
    <t>Frederick</t>
  </si>
  <si>
    <t>Baltimore City</t>
  </si>
  <si>
    <t>Washington</t>
  </si>
  <si>
    <t>Calvert County</t>
  </si>
  <si>
    <t>Baltimore County</t>
  </si>
  <si>
    <t>Total</t>
  </si>
  <si>
    <t>Total Housing Units</t>
  </si>
  <si>
    <t>Single Family Housing Units</t>
  </si>
  <si>
    <t>Change</t>
  </si>
  <si>
    <t>County Rank</t>
  </si>
  <si>
    <t>Value Change</t>
  </si>
  <si>
    <t>Net</t>
  </si>
  <si>
    <t>SUBURBAN WASHINGTON</t>
  </si>
  <si>
    <t>UPPER EASTERN SHORE</t>
  </si>
  <si>
    <t>LOWER EASTERN SHORE</t>
  </si>
  <si>
    <t>Average Construction Value</t>
  </si>
  <si>
    <t>Anne Arundel</t>
  </si>
  <si>
    <t>Harford</t>
  </si>
  <si>
    <t>Queen Anne's</t>
  </si>
  <si>
    <t>Cecil</t>
  </si>
  <si>
    <t>Montgomery</t>
  </si>
  <si>
    <t>Somerset</t>
  </si>
  <si>
    <t>Wicomico</t>
  </si>
  <si>
    <t>Charles</t>
  </si>
  <si>
    <t>Prince George's</t>
  </si>
  <si>
    <t>Dorchester</t>
  </si>
  <si>
    <t>Worcester</t>
  </si>
  <si>
    <t>St. Mary's</t>
  </si>
  <si>
    <t>Allegany</t>
  </si>
  <si>
    <t>Caroline</t>
  </si>
  <si>
    <t>Kent</t>
  </si>
  <si>
    <t>Talbot</t>
  </si>
  <si>
    <t xml:space="preserve">     Outlying Counties</t>
  </si>
  <si>
    <t>NOT CLASSIFIED</t>
  </si>
  <si>
    <t>CORE BASED STATISTICAL AREAS</t>
  </si>
  <si>
    <t xml:space="preserve">   Metropolitan Statistical Areas</t>
  </si>
  <si>
    <t xml:space="preserve">     Central Counties</t>
  </si>
  <si>
    <t xml:space="preserve">  Micropolitan Statistical Areas</t>
  </si>
  <si>
    <t>AREA</t>
  </si>
  <si>
    <t>SOURCE:  U. S. Bureau of the Census.  Manufacturing and Construction Statistics Division. Residential Construction Branch</t>
  </si>
  <si>
    <t xml:space="preserve">     URBAN (Baltimore city)</t>
  </si>
  <si>
    <t xml:space="preserve">     NON SUBURBAN</t>
  </si>
  <si>
    <t xml:space="preserve">Garrett </t>
  </si>
  <si>
    <t xml:space="preserve">Carroll </t>
  </si>
  <si>
    <t xml:space="preserve">Howard </t>
  </si>
  <si>
    <t>Single Family</t>
  </si>
  <si>
    <t>SUBURBAN COUNTIES</t>
  </si>
  <si>
    <t xml:space="preserve">     INNER SUBURBAN COUNTIES</t>
  </si>
  <si>
    <t xml:space="preserve">     OUTER SUBURBAN COUNTIES</t>
  </si>
  <si>
    <t xml:space="preserve">      EXURBAN COUNTIES</t>
  </si>
  <si>
    <t>Percent Single Family</t>
  </si>
  <si>
    <t>State Percent</t>
  </si>
  <si>
    <t>Prepared by Maryland Department of Planning.  Planning Services Division. 2020.</t>
  </si>
  <si>
    <t xml:space="preserve">County Group, Region, and State Comparison Table </t>
  </si>
  <si>
    <t>Table 3B   MARYLAND NEW HOUSING UNITS AUTHORIZED FOR CONSTRUCTION :  2019 AND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</si>
</sst>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70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mbria"/>
      <family val="1"/>
      <scheme val="major"/>
    </font>
    <font>
      <b/>
      <sz val="14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name val="Cambria"/>
      <family val="1"/>
      <scheme val="major"/>
    </font>
    <font>
      <i/>
      <sz val="11"/>
      <name val="Cambria"/>
      <family val="1"/>
      <scheme val="major"/>
    </font>
    <font>
      <b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sz val="12"/>
      <name val="Cambria"/>
      <family val="1"/>
      <scheme val="major"/>
    </font>
    <font>
      <i/>
      <sz val="12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3" fontId="1" fillId="0" borderId="0"/>
    <xf numFmtId="0" fontId="2" fillId="0" borderId="0"/>
    <xf numFmtId="43" fontId="2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/>
    <xf numFmtId="0" fontId="3" fillId="0" borderId="0" xfId="0" applyFont="1" applyBorder="1"/>
    <xf numFmtId="0" fontId="6" fillId="0" borderId="0" xfId="0" applyFont="1" applyBorder="1"/>
    <xf numFmtId="0" fontId="6" fillId="0" borderId="0" xfId="0" applyFont="1"/>
    <xf numFmtId="10" fontId="7" fillId="0" borderId="0" xfId="0" applyNumberFormat="1" applyFont="1" applyBorder="1"/>
    <xf numFmtId="0" fontId="5" fillId="0" borderId="0" xfId="0" applyFont="1" applyBorder="1"/>
    <xf numFmtId="0" fontId="6" fillId="0" borderId="6" xfId="0" applyFont="1" applyBorder="1"/>
    <xf numFmtId="0" fontId="3" fillId="0" borderId="6" xfId="0" applyFont="1" applyBorder="1"/>
    <xf numFmtId="41" fontId="3" fillId="0" borderId="2" xfId="0" applyNumberFormat="1" applyFont="1" applyBorder="1"/>
    <xf numFmtId="0" fontId="6" fillId="0" borderId="5" xfId="0" applyFont="1" applyBorder="1"/>
    <xf numFmtId="0" fontId="3" fillId="0" borderId="2" xfId="0" applyFont="1" applyBorder="1" applyAlignment="1">
      <alignment horizontal="center"/>
    </xf>
    <xf numFmtId="0" fontId="6" fillId="0" borderId="2" xfId="0" applyFont="1" applyBorder="1"/>
    <xf numFmtId="41" fontId="6" fillId="0" borderId="2" xfId="0" applyNumberFormat="1" applyFont="1" applyBorder="1"/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2" xfId="0" applyFont="1" applyBorder="1"/>
    <xf numFmtId="42" fontId="6" fillId="0" borderId="2" xfId="0" applyNumberFormat="1" applyFont="1" applyBorder="1"/>
    <xf numFmtId="164" fontId="6" fillId="0" borderId="2" xfId="1" applyNumberFormat="1" applyFont="1" applyBorder="1"/>
    <xf numFmtId="42" fontId="3" fillId="0" borderId="2" xfId="0" applyNumberFormat="1" applyFont="1" applyBorder="1"/>
    <xf numFmtId="0" fontId="5" fillId="0" borderId="0" xfId="0" applyFont="1" applyBorder="1" applyAlignment="1">
      <alignment horizontal="centerContinuous"/>
    </xf>
    <xf numFmtId="0" fontId="5" fillId="0" borderId="0" xfId="0" applyFont="1" applyBorder="1" applyAlignment="1">
      <alignment horizontal="center" vertical="center"/>
    </xf>
    <xf numFmtId="10" fontId="5" fillId="0" borderId="0" xfId="0" applyNumberFormat="1" applyFont="1" applyBorder="1"/>
    <xf numFmtId="10" fontId="5" fillId="0" borderId="0" xfId="0" applyNumberFormat="1" applyFont="1" applyBorder="1" applyAlignment="1">
      <alignment vertical="center"/>
    </xf>
    <xf numFmtId="41" fontId="3" fillId="0" borderId="6" xfId="0" applyNumberFormat="1" applyFont="1" applyBorder="1"/>
    <xf numFmtId="41" fontId="6" fillId="0" borderId="6" xfId="0" applyNumberFormat="1" applyFont="1" applyBorder="1"/>
    <xf numFmtId="165" fontId="7" fillId="0" borderId="2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41" fontId="3" fillId="0" borderId="0" xfId="0" applyNumberFormat="1" applyFont="1"/>
    <xf numFmtId="0" fontId="3" fillId="0" borderId="2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170" fontId="3" fillId="0" borderId="2" xfId="4" applyNumberFormat="1" applyFont="1" applyBorder="1"/>
    <xf numFmtId="170" fontId="6" fillId="0" borderId="2" xfId="4" applyNumberFormat="1" applyFont="1" applyBorder="1"/>
    <xf numFmtId="42" fontId="6" fillId="0" borderId="4" xfId="0" applyNumberFormat="1" applyFont="1" applyBorder="1"/>
    <xf numFmtId="0" fontId="4" fillId="0" borderId="0" xfId="0" applyFont="1"/>
    <xf numFmtId="0" fontId="3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6" xfId="0" applyFont="1" applyBorder="1"/>
    <xf numFmtId="41" fontId="8" fillId="0" borderId="2" xfId="0" applyNumberFormat="1" applyFont="1" applyBorder="1"/>
    <xf numFmtId="41" fontId="9" fillId="0" borderId="6" xfId="0" applyNumberFormat="1" applyFont="1" applyBorder="1"/>
    <xf numFmtId="41" fontId="11" fillId="0" borderId="6" xfId="0" applyNumberFormat="1" applyFont="1" applyBorder="1"/>
    <xf numFmtId="41" fontId="10" fillId="0" borderId="2" xfId="0" applyNumberFormat="1" applyFont="1" applyBorder="1"/>
    <xf numFmtId="41" fontId="8" fillId="0" borderId="6" xfId="0" applyNumberFormat="1" applyFont="1" applyBorder="1"/>
    <xf numFmtId="41" fontId="5" fillId="0" borderId="2" xfId="0" applyNumberFormat="1" applyFont="1" applyBorder="1"/>
    <xf numFmtId="10" fontId="6" fillId="0" borderId="2" xfId="0" applyNumberFormat="1" applyFont="1" applyBorder="1"/>
    <xf numFmtId="41" fontId="8" fillId="0" borderId="10" xfId="0" applyNumberFormat="1" applyFont="1" applyBorder="1"/>
    <xf numFmtId="41" fontId="10" fillId="0" borderId="10" xfId="0" applyNumberFormat="1" applyFont="1" applyBorder="1"/>
    <xf numFmtId="41" fontId="6" fillId="0" borderId="10" xfId="0" applyNumberFormat="1" applyFont="1" applyBorder="1"/>
    <xf numFmtId="0" fontId="6" fillId="0" borderId="4" xfId="0" applyFont="1" applyBorder="1"/>
    <xf numFmtId="0" fontId="6" fillId="0" borderId="7" xfId="0" applyFont="1" applyBorder="1"/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41" fontId="3" fillId="0" borderId="10" xfId="0" applyNumberFormat="1" applyFont="1" applyBorder="1"/>
    <xf numFmtId="0" fontId="3" fillId="0" borderId="16" xfId="0" applyFont="1" applyBorder="1"/>
    <xf numFmtId="0" fontId="6" fillId="0" borderId="10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3" xfId="0" applyFont="1" applyBorder="1"/>
    <xf numFmtId="165" fontId="5" fillId="0" borderId="2" xfId="0" applyNumberFormat="1" applyFont="1" applyBorder="1" applyAlignment="1">
      <alignment horizontal="right"/>
    </xf>
    <xf numFmtId="0" fontId="5" fillId="0" borderId="2" xfId="0" applyFont="1" applyBorder="1"/>
    <xf numFmtId="42" fontId="5" fillId="0" borderId="2" xfId="0" applyNumberFormat="1" applyFont="1" applyBorder="1"/>
    <xf numFmtId="165" fontId="5" fillId="0" borderId="3" xfId="0" applyNumberFormat="1" applyFont="1" applyBorder="1"/>
    <xf numFmtId="165" fontId="7" fillId="0" borderId="2" xfId="0" applyNumberFormat="1" applyFont="1" applyBorder="1" applyAlignment="1">
      <alignment horizontal="right"/>
    </xf>
    <xf numFmtId="165" fontId="7" fillId="0" borderId="3" xfId="0" applyNumberFormat="1" applyFont="1" applyBorder="1"/>
    <xf numFmtId="42" fontId="7" fillId="0" borderId="2" xfId="0" applyNumberFormat="1" applyFont="1" applyBorder="1"/>
    <xf numFmtId="165" fontId="11" fillId="0" borderId="2" xfId="0" applyNumberFormat="1" applyFont="1" applyBorder="1"/>
    <xf numFmtId="3" fontId="6" fillId="0" borderId="6" xfId="0" applyNumberFormat="1" applyFont="1" applyBorder="1"/>
    <xf numFmtId="3" fontId="3" fillId="0" borderId="6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42" fontId="5" fillId="0" borderId="2" xfId="0" applyNumberFormat="1" applyFont="1" applyBorder="1" applyAlignment="1">
      <alignment vertical="center"/>
    </xf>
    <xf numFmtId="165" fontId="5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0" fontId="7" fillId="0" borderId="8" xfId="0" applyFont="1" applyBorder="1"/>
    <xf numFmtId="0" fontId="6" fillId="0" borderId="5" xfId="0" applyFont="1" applyBorder="1" applyAlignment="1">
      <alignment horizontal="center"/>
    </xf>
    <xf numFmtId="0" fontId="3" fillId="0" borderId="3" xfId="0" applyFont="1" applyBorder="1"/>
    <xf numFmtId="0" fontId="3" fillId="0" borderId="0" xfId="0" applyFont="1" applyBorder="1" applyAlignment="1">
      <alignment vertical="center"/>
    </xf>
    <xf numFmtId="0" fontId="7" fillId="0" borderId="10" xfId="0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165" fontId="7" fillId="0" borderId="2" xfId="0" applyNumberFormat="1" applyFont="1" applyBorder="1"/>
    <xf numFmtId="165" fontId="7" fillId="0" borderId="2" xfId="0" applyNumberFormat="1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41" fontId="7" fillId="0" borderId="10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41" fontId="5" fillId="0" borderId="10" xfId="0" applyNumberFormat="1" applyFont="1" applyBorder="1" applyAlignment="1">
      <alignment horizontal="center"/>
    </xf>
    <xf numFmtId="165" fontId="5" fillId="0" borderId="16" xfId="0" applyNumberFormat="1" applyFont="1" applyBorder="1" applyAlignment="1">
      <alignment horizontal="center"/>
    </xf>
    <xf numFmtId="165" fontId="7" fillId="0" borderId="16" xfId="0" applyNumberFormat="1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10" fillId="0" borderId="6" xfId="0" applyFont="1" applyBorder="1"/>
    <xf numFmtId="0" fontId="6" fillId="0" borderId="10" xfId="0" applyFont="1" applyBorder="1" applyAlignment="1">
      <alignment horizontal="center"/>
    </xf>
    <xf numFmtId="41" fontId="8" fillId="0" borderId="2" xfId="0" applyNumberFormat="1" applyFont="1" applyBorder="1" applyAlignment="1">
      <alignment vertical="center"/>
    </xf>
    <xf numFmtId="0" fontId="6" fillId="0" borderId="11" xfId="0" applyFont="1" applyBorder="1"/>
    <xf numFmtId="3" fontId="13" fillId="0" borderId="12" xfId="0" applyNumberFormat="1" applyFont="1" applyBorder="1"/>
    <xf numFmtId="0" fontId="6" fillId="0" borderId="12" xfId="0" applyFont="1" applyBorder="1"/>
    <xf numFmtId="10" fontId="7" fillId="0" borderId="12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2" xfId="0" applyFont="1" applyBorder="1"/>
    <xf numFmtId="0" fontId="7" fillId="0" borderId="1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9" xfId="0" applyFont="1" applyBorder="1"/>
    <xf numFmtId="0" fontId="7" fillId="0" borderId="1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41" fontId="7" fillId="0" borderId="11" xfId="0" applyNumberFormat="1" applyFont="1" applyBorder="1" applyAlignment="1">
      <alignment horizontal="center"/>
    </xf>
    <xf numFmtId="165" fontId="7" fillId="0" borderId="16" xfId="0" applyNumberFormat="1" applyFont="1" applyBorder="1"/>
    <xf numFmtId="0" fontId="7" fillId="0" borderId="16" xfId="0" applyFont="1" applyBorder="1"/>
    <xf numFmtId="10" fontId="7" fillId="0" borderId="16" xfId="0" applyNumberFormat="1" applyFont="1" applyBorder="1" applyAlignment="1">
      <alignment horizontal="center"/>
    </xf>
    <xf numFmtId="10" fontId="7" fillId="0" borderId="15" xfId="0" applyNumberFormat="1" applyFont="1" applyBorder="1" applyAlignment="1">
      <alignment horizontal="center"/>
    </xf>
    <xf numFmtId="41" fontId="8" fillId="0" borderId="10" xfId="0" applyNumberFormat="1" applyFont="1" applyBorder="1" applyAlignment="1">
      <alignment vertical="center"/>
    </xf>
    <xf numFmtId="3" fontId="12" fillId="0" borderId="31" xfId="0" applyNumberFormat="1" applyFont="1" applyFill="1" applyBorder="1" applyAlignment="1">
      <alignment horizontal="center" vertical="center"/>
    </xf>
    <xf numFmtId="3" fontId="12" fillId="0" borderId="32" xfId="0" applyNumberFormat="1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6" fillId="0" borderId="1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0" fontId="7" fillId="0" borderId="16" xfId="0" applyNumberFormat="1" applyFont="1" applyBorder="1"/>
    <xf numFmtId="10" fontId="7" fillId="0" borderId="15" xfId="0" applyNumberFormat="1" applyFont="1" applyBorder="1"/>
  </cellXfs>
  <cellStyles count="5">
    <cellStyle name="Comma" xfId="4" builtinId="3"/>
    <cellStyle name="Comma0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Z71"/>
  <sheetViews>
    <sheetView tabSelected="1" workbookViewId="0">
      <selection activeCell="B2" sqref="B2:X71"/>
    </sheetView>
  </sheetViews>
  <sheetFormatPr defaultRowHeight="14.25" x14ac:dyDescent="0.2"/>
  <cols>
    <col min="1" max="1" width="9.28515625" style="4" bestFit="1" customWidth="1"/>
    <col min="2" max="2" width="39.140625" style="4" bestFit="1" customWidth="1"/>
    <col min="3" max="4" width="10.42578125" style="4" customWidth="1"/>
    <col min="5" max="5" width="11" style="4" customWidth="1"/>
    <col min="6" max="6" width="10.28515625" style="4" customWidth="1"/>
    <col min="7" max="7" width="10.42578125" style="4" customWidth="1"/>
    <col min="8" max="8" width="10.85546875" style="4" customWidth="1"/>
    <col min="9" max="9" width="11.28515625" style="4" customWidth="1"/>
    <col min="10" max="10" width="11.5703125" style="4" customWidth="1"/>
    <col min="11" max="18" width="11.7109375" style="4" customWidth="1"/>
    <col min="19" max="20" width="14.140625" style="4" customWidth="1"/>
    <col min="21" max="21" width="12.42578125" style="4" bestFit="1" customWidth="1"/>
    <col min="22" max="22" width="15.42578125" style="4" bestFit="1" customWidth="1"/>
    <col min="23" max="23" width="12.85546875" style="4" bestFit="1" customWidth="1"/>
    <col min="24" max="24" width="14.140625" style="4" bestFit="1" customWidth="1"/>
    <col min="25" max="16384" width="9.140625" style="4"/>
  </cols>
  <sheetData>
    <row r="2" spans="1:26" s="1" customFormat="1" ht="18" x14ac:dyDescent="0.25">
      <c r="B2" s="35" t="s">
        <v>60</v>
      </c>
    </row>
    <row r="3" spans="1:26" s="1" customFormat="1" ht="18" x14ac:dyDescent="0.2">
      <c r="B3" s="144" t="s">
        <v>59</v>
      </c>
      <c r="C3" s="2"/>
      <c r="D3" s="2"/>
      <c r="E3" s="2"/>
      <c r="F3" s="2"/>
      <c r="G3" s="2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2"/>
    </row>
    <row r="4" spans="1:26" s="1" customFormat="1" ht="15" thickBot="1" x14ac:dyDescent="0.25">
      <c r="B4" s="61"/>
      <c r="C4" s="61"/>
      <c r="D4" s="61"/>
      <c r="E4" s="61"/>
      <c r="F4" s="61"/>
      <c r="G4" s="61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1"/>
      <c r="U4" s="61"/>
      <c r="V4" s="61"/>
      <c r="W4" s="61"/>
      <c r="X4" s="61"/>
      <c r="Y4" s="2"/>
      <c r="Z4" s="2"/>
    </row>
    <row r="5" spans="1:26" s="1" customFormat="1" ht="15.75" thickTop="1" thickBot="1" x14ac:dyDescent="0.25"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Y5" s="2"/>
      <c r="Z5" s="2"/>
    </row>
    <row r="6" spans="1:26" s="1" customFormat="1" ht="15.75" thickTop="1" thickBot="1" x14ac:dyDescent="0.25">
      <c r="B6" s="117" t="s">
        <v>44</v>
      </c>
      <c r="C6" s="119">
        <v>2019</v>
      </c>
      <c r="D6" s="120"/>
      <c r="E6" s="121"/>
      <c r="F6" s="119">
        <v>2017</v>
      </c>
      <c r="G6" s="120"/>
      <c r="H6" s="125"/>
      <c r="I6" s="127" t="s">
        <v>12</v>
      </c>
      <c r="J6" s="128"/>
      <c r="K6" s="128"/>
      <c r="L6" s="128"/>
      <c r="M6" s="128"/>
      <c r="N6" s="129"/>
      <c r="O6" s="133" t="s">
        <v>13</v>
      </c>
      <c r="P6" s="133"/>
      <c r="Q6" s="133"/>
      <c r="R6" s="133"/>
      <c r="S6" s="133"/>
      <c r="T6" s="133"/>
      <c r="U6" s="133"/>
      <c r="V6" s="133"/>
      <c r="W6" s="133"/>
      <c r="X6" s="134"/>
      <c r="Y6" s="6"/>
      <c r="Z6" s="2"/>
    </row>
    <row r="7" spans="1:26" s="1" customFormat="1" ht="15" thickBot="1" x14ac:dyDescent="0.25">
      <c r="B7" s="118"/>
      <c r="C7" s="122"/>
      <c r="D7" s="123"/>
      <c r="E7" s="124"/>
      <c r="F7" s="122"/>
      <c r="G7" s="123"/>
      <c r="H7" s="126"/>
      <c r="I7" s="130"/>
      <c r="J7" s="131"/>
      <c r="K7" s="131"/>
      <c r="L7" s="131"/>
      <c r="M7" s="131"/>
      <c r="N7" s="132"/>
      <c r="O7" s="135"/>
      <c r="P7" s="135"/>
      <c r="Q7" s="135"/>
      <c r="R7" s="135"/>
      <c r="S7" s="135"/>
      <c r="T7" s="135"/>
      <c r="U7" s="135"/>
      <c r="V7" s="135"/>
      <c r="W7" s="135"/>
      <c r="X7" s="136"/>
      <c r="Y7" s="15"/>
      <c r="Z7" s="2"/>
    </row>
    <row r="8" spans="1:26" s="1" customFormat="1" ht="15" thickBot="1" x14ac:dyDescent="0.25">
      <c r="B8" s="118"/>
      <c r="C8" s="122"/>
      <c r="D8" s="123"/>
      <c r="E8" s="124"/>
      <c r="F8" s="122"/>
      <c r="G8" s="123"/>
      <c r="H8" s="126"/>
      <c r="I8" s="130"/>
      <c r="J8" s="131"/>
      <c r="K8" s="131"/>
      <c r="L8" s="131"/>
      <c r="M8" s="131"/>
      <c r="N8" s="132"/>
      <c r="O8" s="135"/>
      <c r="P8" s="135"/>
      <c r="Q8" s="135"/>
      <c r="R8" s="135"/>
      <c r="S8" s="135"/>
      <c r="T8" s="135"/>
      <c r="U8" s="135"/>
      <c r="V8" s="135"/>
      <c r="W8" s="135"/>
      <c r="X8" s="136"/>
      <c r="Y8" s="6"/>
      <c r="Z8" s="2"/>
    </row>
    <row r="9" spans="1:26" s="1" customFormat="1" ht="14.25" customHeight="1" thickBot="1" x14ac:dyDescent="0.25">
      <c r="B9" s="118"/>
      <c r="C9" s="122" t="s">
        <v>11</v>
      </c>
      <c r="D9" s="137" t="s">
        <v>51</v>
      </c>
      <c r="E9" s="138" t="s">
        <v>56</v>
      </c>
      <c r="F9" s="122" t="s">
        <v>11</v>
      </c>
      <c r="G9" s="137" t="s">
        <v>51</v>
      </c>
      <c r="H9" s="139" t="s">
        <v>56</v>
      </c>
      <c r="I9" s="130" t="s">
        <v>14</v>
      </c>
      <c r="J9" s="131"/>
      <c r="K9" s="131" t="s">
        <v>15</v>
      </c>
      <c r="L9" s="131"/>
      <c r="M9" s="131" t="s">
        <v>57</v>
      </c>
      <c r="N9" s="132"/>
      <c r="O9" s="130" t="s">
        <v>14</v>
      </c>
      <c r="P9" s="131"/>
      <c r="Q9" s="131" t="s">
        <v>15</v>
      </c>
      <c r="R9" s="131"/>
      <c r="S9" s="131" t="s">
        <v>57</v>
      </c>
      <c r="T9" s="131"/>
      <c r="U9" s="123" t="s">
        <v>21</v>
      </c>
      <c r="V9" s="123"/>
      <c r="W9" s="123"/>
      <c r="X9" s="140"/>
      <c r="Y9" s="60"/>
      <c r="Z9" s="2"/>
    </row>
    <row r="10" spans="1:26" s="1" customFormat="1" ht="15" thickBot="1" x14ac:dyDescent="0.25">
      <c r="B10" s="118"/>
      <c r="C10" s="122"/>
      <c r="D10" s="137"/>
      <c r="E10" s="138"/>
      <c r="F10" s="122"/>
      <c r="G10" s="137"/>
      <c r="H10" s="139"/>
      <c r="I10" s="130"/>
      <c r="J10" s="131"/>
      <c r="K10" s="131"/>
      <c r="L10" s="131"/>
      <c r="M10" s="131"/>
      <c r="N10" s="132"/>
      <c r="O10" s="130"/>
      <c r="P10" s="131"/>
      <c r="Q10" s="131"/>
      <c r="R10" s="131"/>
      <c r="S10" s="131"/>
      <c r="T10" s="131"/>
      <c r="U10" s="123"/>
      <c r="V10" s="123"/>
      <c r="W10" s="123"/>
      <c r="X10" s="140"/>
      <c r="Y10" s="60"/>
      <c r="Z10" s="2"/>
    </row>
    <row r="11" spans="1:26" s="1" customFormat="1" ht="15" thickBot="1" x14ac:dyDescent="0.25">
      <c r="B11" s="118"/>
      <c r="C11" s="122"/>
      <c r="D11" s="137"/>
      <c r="E11" s="138"/>
      <c r="F11" s="122"/>
      <c r="G11" s="137"/>
      <c r="H11" s="139"/>
      <c r="I11" s="130" t="s">
        <v>17</v>
      </c>
      <c r="J11" s="131" t="s">
        <v>1</v>
      </c>
      <c r="K11" s="123">
        <v>2019</v>
      </c>
      <c r="L11" s="123">
        <v>2017</v>
      </c>
      <c r="M11" s="123">
        <v>2019</v>
      </c>
      <c r="N11" s="126">
        <v>2017</v>
      </c>
      <c r="O11" s="130" t="s">
        <v>17</v>
      </c>
      <c r="P11" s="131" t="s">
        <v>1</v>
      </c>
      <c r="Q11" s="123">
        <v>2019</v>
      </c>
      <c r="R11" s="123">
        <v>2017</v>
      </c>
      <c r="S11" s="123">
        <v>2019</v>
      </c>
      <c r="T11" s="123">
        <v>2017</v>
      </c>
      <c r="U11" s="123">
        <v>2019</v>
      </c>
      <c r="V11" s="123">
        <v>2017</v>
      </c>
      <c r="W11" s="142" t="s">
        <v>16</v>
      </c>
      <c r="X11" s="143"/>
      <c r="Y11" s="21"/>
      <c r="Z11" s="2"/>
    </row>
    <row r="12" spans="1:26" s="1" customFormat="1" ht="15" thickBot="1" x14ac:dyDescent="0.25">
      <c r="B12" s="118"/>
      <c r="C12" s="122"/>
      <c r="D12" s="137"/>
      <c r="E12" s="138"/>
      <c r="F12" s="122"/>
      <c r="G12" s="137"/>
      <c r="H12" s="139"/>
      <c r="I12" s="130"/>
      <c r="J12" s="131"/>
      <c r="K12" s="123"/>
      <c r="L12" s="123"/>
      <c r="M12" s="123"/>
      <c r="N12" s="126"/>
      <c r="O12" s="130"/>
      <c r="P12" s="131"/>
      <c r="Q12" s="123"/>
      <c r="R12" s="123"/>
      <c r="S12" s="123"/>
      <c r="T12" s="123"/>
      <c r="U12" s="123"/>
      <c r="V12" s="123"/>
      <c r="W12" s="131" t="s">
        <v>17</v>
      </c>
      <c r="X12" s="141" t="s">
        <v>1</v>
      </c>
      <c r="Y12" s="22"/>
      <c r="Z12" s="2"/>
    </row>
    <row r="13" spans="1:26" s="1" customFormat="1" ht="15" thickBot="1" x14ac:dyDescent="0.25">
      <c r="B13" s="118"/>
      <c r="C13" s="122"/>
      <c r="D13" s="137"/>
      <c r="E13" s="138"/>
      <c r="F13" s="122"/>
      <c r="G13" s="137"/>
      <c r="H13" s="139"/>
      <c r="I13" s="130"/>
      <c r="J13" s="131"/>
      <c r="K13" s="123"/>
      <c r="L13" s="123"/>
      <c r="M13" s="123"/>
      <c r="N13" s="126"/>
      <c r="O13" s="130"/>
      <c r="P13" s="131"/>
      <c r="Q13" s="123"/>
      <c r="R13" s="123"/>
      <c r="S13" s="123"/>
      <c r="T13" s="123"/>
      <c r="U13" s="123"/>
      <c r="V13" s="123"/>
      <c r="W13" s="131"/>
      <c r="X13" s="141"/>
      <c r="Y13" s="22"/>
      <c r="Z13" s="2"/>
    </row>
    <row r="14" spans="1:26" x14ac:dyDescent="0.2">
      <c r="B14" s="7"/>
      <c r="C14" s="145"/>
      <c r="D14" s="146"/>
      <c r="E14" s="109"/>
      <c r="F14" s="98"/>
      <c r="G14" s="39"/>
      <c r="H14" s="92"/>
      <c r="I14" s="91"/>
      <c r="J14" s="37"/>
      <c r="K14" s="37"/>
      <c r="L14" s="17"/>
      <c r="M14" s="37"/>
      <c r="N14" s="109"/>
      <c r="O14" s="106"/>
      <c r="P14" s="107"/>
      <c r="Q14" s="107"/>
      <c r="R14" s="107"/>
      <c r="S14" s="107"/>
      <c r="T14" s="108"/>
      <c r="U14" s="54"/>
      <c r="V14" s="54"/>
      <c r="W14" s="108"/>
      <c r="X14" s="65"/>
      <c r="Y14" s="16"/>
      <c r="Z14" s="3"/>
    </row>
    <row r="15" spans="1:26" s="1" customFormat="1" ht="15.75" x14ac:dyDescent="0.25">
      <c r="A15" s="29">
        <v>1</v>
      </c>
      <c r="B15" s="40" t="s">
        <v>5</v>
      </c>
      <c r="C15" s="48">
        <v>18491</v>
      </c>
      <c r="D15" s="41">
        <v>12053</v>
      </c>
      <c r="E15" s="95">
        <f>(D15/C15)</f>
        <v>0.65183062030176842</v>
      </c>
      <c r="F15" s="48">
        <f>(F18+F22)</f>
        <v>16224</v>
      </c>
      <c r="G15" s="41">
        <f>(G18+G22)</f>
        <v>12384</v>
      </c>
      <c r="H15" s="94">
        <f>(G15/F15)</f>
        <v>0.76331360946745563</v>
      </c>
      <c r="I15" s="93">
        <f>(C15-F15)</f>
        <v>2267</v>
      </c>
      <c r="J15" s="66">
        <f>(I15/F15)</f>
        <v>0.13973126232741617</v>
      </c>
      <c r="K15" s="37"/>
      <c r="L15" s="67"/>
      <c r="M15" s="28">
        <f>(C15/C$15)</f>
        <v>1</v>
      </c>
      <c r="N15" s="94">
        <f>(F15/F$15)</f>
        <v>1</v>
      </c>
      <c r="O15" s="86">
        <f>(D15-G15)</f>
        <v>-331</v>
      </c>
      <c r="P15" s="28">
        <f>(O15/G15)</f>
        <v>-2.6728036175710596E-2</v>
      </c>
      <c r="Q15" s="27"/>
      <c r="R15" s="64"/>
      <c r="S15" s="28">
        <f>(D15/D$15)</f>
        <v>1</v>
      </c>
      <c r="T15" s="28">
        <f>(G15/G$15)</f>
        <v>1</v>
      </c>
      <c r="U15" s="18">
        <v>226806.3588318261</v>
      </c>
      <c r="V15" s="18">
        <v>217918.11845930232</v>
      </c>
      <c r="W15" s="68">
        <f>(U15-V15)</f>
        <v>8888.2403725237818</v>
      </c>
      <c r="X15" s="69">
        <f>(W15/V15)</f>
        <v>4.0787064588132083E-2</v>
      </c>
      <c r="Y15" s="23"/>
      <c r="Z15" s="2"/>
    </row>
    <row r="16" spans="1:26" ht="15.75" x14ac:dyDescent="0.25">
      <c r="A16" s="29">
        <v>2</v>
      </c>
      <c r="B16" s="97"/>
      <c r="C16" s="55"/>
      <c r="D16" s="9"/>
      <c r="E16" s="147"/>
      <c r="F16" s="48"/>
      <c r="G16" s="41"/>
      <c r="H16" s="112"/>
      <c r="I16" s="91"/>
      <c r="J16" s="70"/>
      <c r="K16" s="37"/>
      <c r="L16" s="17"/>
      <c r="M16" s="27"/>
      <c r="N16" s="95"/>
      <c r="O16" s="87"/>
      <c r="P16" s="27"/>
      <c r="Q16" s="27"/>
      <c r="R16" s="37"/>
      <c r="S16" s="27"/>
      <c r="T16" s="88"/>
      <c r="U16" s="47"/>
      <c r="V16" s="19"/>
      <c r="W16" s="17"/>
      <c r="X16" s="71"/>
      <c r="Y16" s="16"/>
      <c r="Z16" s="3"/>
    </row>
    <row r="17" spans="1:26" s="1" customFormat="1" ht="15" customHeight="1" x14ac:dyDescent="0.2">
      <c r="A17" s="29">
        <v>3</v>
      </c>
      <c r="B17" s="8"/>
      <c r="C17" s="58"/>
      <c r="D17" s="9"/>
      <c r="E17" s="57"/>
      <c r="F17" s="55"/>
      <c r="G17" s="36"/>
      <c r="H17" s="57"/>
      <c r="I17" s="55"/>
      <c r="J17" s="36"/>
      <c r="K17" s="36"/>
      <c r="L17" s="36"/>
      <c r="M17" s="36"/>
      <c r="N17" s="57"/>
      <c r="O17" s="55"/>
      <c r="P17" s="36"/>
      <c r="Q17" s="36"/>
      <c r="R17" s="36"/>
      <c r="S17" s="36"/>
      <c r="T17" s="36"/>
      <c r="U17" s="36"/>
      <c r="V17" s="36"/>
      <c r="W17" s="36"/>
      <c r="X17" s="83"/>
      <c r="Y17" s="23"/>
      <c r="Z17" s="2"/>
    </row>
    <row r="18" spans="1:26" s="1" customFormat="1" ht="15.75" x14ac:dyDescent="0.25">
      <c r="A18" s="29">
        <v>4</v>
      </c>
      <c r="B18" s="42" t="s">
        <v>52</v>
      </c>
      <c r="C18" s="55">
        <v>17319</v>
      </c>
      <c r="D18" s="9">
        <f>(D19+D20+D21)</f>
        <v>11368</v>
      </c>
      <c r="E18" s="94">
        <f t="shared" ref="E18:E24" si="0">(D18/C18)</f>
        <v>0.65638893700560075</v>
      </c>
      <c r="F18" s="48">
        <f>(F19+F20+F21)</f>
        <v>15216</v>
      </c>
      <c r="G18" s="41">
        <f>(G19+G20+G21)</f>
        <v>11765</v>
      </c>
      <c r="H18" s="94">
        <f t="shared" ref="H18:H24" si="1">(G18/F18)</f>
        <v>0.77319926393270244</v>
      </c>
      <c r="I18" s="93">
        <f t="shared" ref="I18:I24" si="2">(C18-F18)</f>
        <v>2103</v>
      </c>
      <c r="J18" s="66">
        <f t="shared" ref="J18:J24" si="3">(I18/F18)</f>
        <v>0.13820977917981073</v>
      </c>
      <c r="K18" s="64"/>
      <c r="L18" s="67"/>
      <c r="M18" s="28">
        <f t="shared" ref="M18:M24" si="4">(C18/C$15)</f>
        <v>0.93661781407171052</v>
      </c>
      <c r="N18" s="94">
        <f t="shared" ref="N18:N24" si="5">(F18/F$15)</f>
        <v>0.93786982248520712</v>
      </c>
      <c r="O18" s="86">
        <f t="shared" ref="O18:O24" si="6">(D18-G18)</f>
        <v>-397</v>
      </c>
      <c r="P18" s="28">
        <f t="shared" ref="P18:P24" si="7">(O18/G18)</f>
        <v>-3.3744156396090096E-2</v>
      </c>
      <c r="Q18" s="28"/>
      <c r="R18" s="64"/>
      <c r="S18" s="28">
        <f t="shared" ref="S18:S24" si="8">(D18/D$15)</f>
        <v>0.94316767609723717</v>
      </c>
      <c r="T18" s="28">
        <f t="shared" ref="T18:T24" si="9">(G18/G$15)</f>
        <v>0.95001614987080107</v>
      </c>
      <c r="U18" s="20">
        <v>225599.41844498052</v>
      </c>
      <c r="V18" s="20">
        <v>216188.11857203569</v>
      </c>
      <c r="W18" s="68">
        <f t="shared" ref="W18:W24" si="10">(U18-V18)</f>
        <v>9411.29987294483</v>
      </c>
      <c r="X18" s="69">
        <f t="shared" ref="X18:X24" si="11">(W18/V18)</f>
        <v>4.353291908504632E-2</v>
      </c>
      <c r="Y18" s="23"/>
      <c r="Z18" s="2"/>
    </row>
    <row r="19" spans="1:26" ht="15.75" x14ac:dyDescent="0.25">
      <c r="A19" s="29">
        <v>5</v>
      </c>
      <c r="B19" s="43" t="s">
        <v>53</v>
      </c>
      <c r="C19" s="58">
        <v>9861</v>
      </c>
      <c r="D19" s="13">
        <f>(D34+D35+D43+D44)</f>
        <v>5357</v>
      </c>
      <c r="E19" s="95">
        <f t="shared" si="0"/>
        <v>0.54325119156272184</v>
      </c>
      <c r="F19" s="49">
        <f>(F34+F35+F43+F44)</f>
        <v>8037</v>
      </c>
      <c r="G19" s="44">
        <f>(G34+G35+G43+G44)</f>
        <v>5563</v>
      </c>
      <c r="H19" s="95">
        <f t="shared" si="1"/>
        <v>0.69217369665298001</v>
      </c>
      <c r="I19" s="91">
        <f t="shared" si="2"/>
        <v>1824</v>
      </c>
      <c r="J19" s="70">
        <f t="shared" si="3"/>
        <v>0.22695035460992907</v>
      </c>
      <c r="K19" s="37"/>
      <c r="L19" s="17"/>
      <c r="M19" s="27">
        <f t="shared" si="4"/>
        <v>0.53328646368503596</v>
      </c>
      <c r="N19" s="95">
        <f t="shared" si="5"/>
        <v>0.49537721893491127</v>
      </c>
      <c r="O19" s="87">
        <f t="shared" si="6"/>
        <v>-206</v>
      </c>
      <c r="P19" s="27">
        <f t="shared" si="7"/>
        <v>-3.7030379291749058E-2</v>
      </c>
      <c r="Q19" s="27"/>
      <c r="R19" s="37"/>
      <c r="S19" s="27">
        <f t="shared" si="8"/>
        <v>0.44445366298846761</v>
      </c>
      <c r="T19" s="27">
        <f t="shared" si="9"/>
        <v>0.44920865633074936</v>
      </c>
      <c r="U19" s="18">
        <v>216110.65223072615</v>
      </c>
      <c r="V19" s="18">
        <v>206809.5714542513</v>
      </c>
      <c r="W19" s="72">
        <f t="shared" si="10"/>
        <v>9301.0807764748461</v>
      </c>
      <c r="X19" s="71">
        <f t="shared" si="11"/>
        <v>4.4974131086250785E-2</v>
      </c>
      <c r="Y19" s="5"/>
      <c r="Z19" s="3"/>
    </row>
    <row r="20" spans="1:26" ht="15.75" x14ac:dyDescent="0.25">
      <c r="A20" s="29">
        <v>6</v>
      </c>
      <c r="B20" s="43" t="s">
        <v>54</v>
      </c>
      <c r="C20" s="58">
        <v>6880</v>
      </c>
      <c r="D20" s="13">
        <f>(D36+D37+D38+D42+D47+D48+D49+D58+D60)</f>
        <v>5515</v>
      </c>
      <c r="E20" s="95">
        <f t="shared" si="0"/>
        <v>0.80159883720930236</v>
      </c>
      <c r="F20" s="49">
        <f>(F36+F37+F38+F42+F47+F48+F49+F58+F60)</f>
        <v>6721</v>
      </c>
      <c r="G20" s="44">
        <f>(G36+G37+G38+G42+G47+G48+G49+G58+G60)</f>
        <v>5810</v>
      </c>
      <c r="H20" s="95">
        <f t="shared" si="1"/>
        <v>0.86445469424192833</v>
      </c>
      <c r="I20" s="91">
        <f t="shared" si="2"/>
        <v>159</v>
      </c>
      <c r="J20" s="70">
        <f t="shared" si="3"/>
        <v>2.3657193869959826E-2</v>
      </c>
      <c r="K20" s="37"/>
      <c r="L20" s="37"/>
      <c r="M20" s="27">
        <f t="shared" si="4"/>
        <v>0.37207290032989021</v>
      </c>
      <c r="N20" s="95">
        <f t="shared" si="5"/>
        <v>0.41426282051282054</v>
      </c>
      <c r="O20" s="87">
        <f t="shared" si="6"/>
        <v>-295</v>
      </c>
      <c r="P20" s="27">
        <f t="shared" si="7"/>
        <v>-5.0774526678141134E-2</v>
      </c>
      <c r="Q20" s="27"/>
      <c r="R20" s="37"/>
      <c r="S20" s="27">
        <f t="shared" si="8"/>
        <v>0.45756243258939683</v>
      </c>
      <c r="T20" s="27">
        <f t="shared" si="9"/>
        <v>0.46915374677002586</v>
      </c>
      <c r="U20" s="18">
        <v>238945.11918781727</v>
      </c>
      <c r="V20" s="18">
        <v>224886.98691910499</v>
      </c>
      <c r="W20" s="72">
        <f t="shared" si="10"/>
        <v>14058.132268712274</v>
      </c>
      <c r="X20" s="71">
        <f t="shared" si="11"/>
        <v>6.251198640394956E-2</v>
      </c>
      <c r="Y20" s="5"/>
      <c r="Z20" s="3"/>
    </row>
    <row r="21" spans="1:26" s="1" customFormat="1" x14ac:dyDescent="0.2">
      <c r="A21" s="29">
        <v>7</v>
      </c>
      <c r="B21" s="7" t="s">
        <v>55</v>
      </c>
      <c r="C21" s="55">
        <v>578</v>
      </c>
      <c r="D21" s="13">
        <f>(D52+D54+D66)</f>
        <v>496</v>
      </c>
      <c r="E21" s="95">
        <f t="shared" si="0"/>
        <v>0.8581314878892734</v>
      </c>
      <c r="F21" s="50">
        <f>(F52+F54+F66)</f>
        <v>458</v>
      </c>
      <c r="G21" s="13">
        <f>(G52+G54+G66)</f>
        <v>392</v>
      </c>
      <c r="H21" s="95">
        <f t="shared" si="1"/>
        <v>0.85589519650655022</v>
      </c>
      <c r="I21" s="91">
        <f t="shared" si="2"/>
        <v>120</v>
      </c>
      <c r="J21" s="70">
        <f t="shared" si="3"/>
        <v>0.26200873362445415</v>
      </c>
      <c r="K21" s="37"/>
      <c r="L21" s="17"/>
      <c r="M21" s="27">
        <f t="shared" si="4"/>
        <v>3.1258450056784383E-2</v>
      </c>
      <c r="N21" s="95">
        <f t="shared" si="5"/>
        <v>2.8229783037475344E-2</v>
      </c>
      <c r="O21" s="87">
        <f t="shared" si="6"/>
        <v>104</v>
      </c>
      <c r="P21" s="27">
        <f t="shared" si="7"/>
        <v>0.26530612244897961</v>
      </c>
      <c r="Q21" s="89"/>
      <c r="R21" s="37"/>
      <c r="S21" s="27">
        <f t="shared" si="8"/>
        <v>4.1151580519372767E-2</v>
      </c>
      <c r="T21" s="27">
        <f t="shared" si="9"/>
        <v>3.1653746770025838E-2</v>
      </c>
      <c r="U21" s="18">
        <v>195566.64516129033</v>
      </c>
      <c r="V21" s="18">
        <v>220352.48724489796</v>
      </c>
      <c r="W21" s="72">
        <f t="shared" si="10"/>
        <v>-24785.842083607626</v>
      </c>
      <c r="X21" s="71">
        <f t="shared" si="11"/>
        <v>-0.11248269712545084</v>
      </c>
      <c r="Y21" s="23"/>
      <c r="Z21" s="2"/>
    </row>
    <row r="22" spans="1:26" s="1" customFormat="1" x14ac:dyDescent="0.2">
      <c r="A22" s="29">
        <v>8</v>
      </c>
      <c r="B22" s="8" t="s">
        <v>0</v>
      </c>
      <c r="C22" s="55">
        <v>1172</v>
      </c>
      <c r="D22" s="9">
        <f>(D23+D24)</f>
        <v>685</v>
      </c>
      <c r="E22" s="94">
        <f t="shared" si="0"/>
        <v>0.58447098976109213</v>
      </c>
      <c r="F22" s="56">
        <f>(F23+F24)</f>
        <v>1008</v>
      </c>
      <c r="G22" s="9">
        <f>(G23+G24)</f>
        <v>619</v>
      </c>
      <c r="H22" s="94">
        <f t="shared" si="1"/>
        <v>0.61408730158730163</v>
      </c>
      <c r="I22" s="93">
        <f t="shared" si="2"/>
        <v>164</v>
      </c>
      <c r="J22" s="66">
        <f t="shared" si="3"/>
        <v>0.1626984126984127</v>
      </c>
      <c r="K22" s="64"/>
      <c r="L22" s="67"/>
      <c r="M22" s="28">
        <f t="shared" si="4"/>
        <v>6.3382185928289439E-2</v>
      </c>
      <c r="N22" s="94">
        <f t="shared" si="5"/>
        <v>6.2130177514792898E-2</v>
      </c>
      <c r="O22" s="86">
        <f t="shared" si="6"/>
        <v>66</v>
      </c>
      <c r="P22" s="28">
        <f t="shared" si="7"/>
        <v>0.10662358642972536</v>
      </c>
      <c r="Q22" s="28"/>
      <c r="R22" s="64"/>
      <c r="S22" s="28">
        <f t="shared" si="8"/>
        <v>5.6832323902762799E-2</v>
      </c>
      <c r="T22" s="28">
        <f t="shared" si="9"/>
        <v>4.9983850129198967E-2</v>
      </c>
      <c r="U22" s="20">
        <v>237009.02823529413</v>
      </c>
      <c r="V22" s="20">
        <v>250799.295638126</v>
      </c>
      <c r="W22" s="68">
        <f t="shared" si="10"/>
        <v>-13790.267402831872</v>
      </c>
      <c r="X22" s="69">
        <f t="shared" si="11"/>
        <v>-5.4985271660131028E-2</v>
      </c>
      <c r="Y22" s="23"/>
      <c r="Z22" s="2"/>
    </row>
    <row r="23" spans="1:26" x14ac:dyDescent="0.2">
      <c r="A23" s="29">
        <v>9</v>
      </c>
      <c r="B23" s="7" t="s">
        <v>46</v>
      </c>
      <c r="C23" s="58">
        <v>510</v>
      </c>
      <c r="D23" s="13">
        <f>(D39)</f>
        <v>130</v>
      </c>
      <c r="E23" s="95">
        <f t="shared" si="0"/>
        <v>0.25490196078431371</v>
      </c>
      <c r="F23" s="50">
        <f>(F39)</f>
        <v>438</v>
      </c>
      <c r="G23" s="13">
        <f>(G39)</f>
        <v>169</v>
      </c>
      <c r="H23" s="95">
        <f t="shared" si="1"/>
        <v>0.38584474885844749</v>
      </c>
      <c r="I23" s="91">
        <f t="shared" si="2"/>
        <v>72</v>
      </c>
      <c r="J23" s="70">
        <f t="shared" si="3"/>
        <v>0.16438356164383561</v>
      </c>
      <c r="K23" s="37"/>
      <c r="L23" s="17"/>
      <c r="M23" s="27">
        <f t="shared" si="4"/>
        <v>2.7580985344221515E-2</v>
      </c>
      <c r="N23" s="95">
        <f t="shared" si="5"/>
        <v>2.6997041420118342E-2</v>
      </c>
      <c r="O23" s="87">
        <f t="shared" si="6"/>
        <v>-39</v>
      </c>
      <c r="P23" s="27">
        <f t="shared" si="7"/>
        <v>-0.23076923076923078</v>
      </c>
      <c r="Q23" s="27"/>
      <c r="R23" s="37"/>
      <c r="S23" s="27">
        <f t="shared" si="8"/>
        <v>1.078569650709367E-2</v>
      </c>
      <c r="T23" s="27">
        <f t="shared" si="9"/>
        <v>1.3646640826873386E-2</v>
      </c>
      <c r="U23" s="18">
        <v>167415.38461538462</v>
      </c>
      <c r="V23" s="18">
        <v>177195.26627218936</v>
      </c>
      <c r="W23" s="72">
        <f t="shared" si="10"/>
        <v>-9779.8816568047332</v>
      </c>
      <c r="X23" s="71">
        <f t="shared" si="11"/>
        <v>-5.5192680157617038E-2</v>
      </c>
      <c r="Y23" s="5"/>
      <c r="Z23" s="3"/>
    </row>
    <row r="24" spans="1:26" x14ac:dyDescent="0.2">
      <c r="A24" s="29">
        <v>10</v>
      </c>
      <c r="B24" s="7" t="s">
        <v>47</v>
      </c>
      <c r="C24" s="55">
        <v>662</v>
      </c>
      <c r="D24" s="13">
        <f>(D53+D57+D59+D61+D64+D65+D67)</f>
        <v>555</v>
      </c>
      <c r="E24" s="95">
        <f t="shared" si="0"/>
        <v>0.83836858006042292</v>
      </c>
      <c r="F24" s="50">
        <f>(F53+F57+F59+F61+F64+F65+F67)</f>
        <v>570</v>
      </c>
      <c r="G24" s="13">
        <f>(G53+G57+G59+G61+G64+G65+G67)</f>
        <v>450</v>
      </c>
      <c r="H24" s="95">
        <f t="shared" si="1"/>
        <v>0.78947368421052633</v>
      </c>
      <c r="I24" s="91">
        <f t="shared" si="2"/>
        <v>92</v>
      </c>
      <c r="J24" s="70">
        <f t="shared" si="3"/>
        <v>0.16140350877192983</v>
      </c>
      <c r="K24" s="37"/>
      <c r="L24" s="17"/>
      <c r="M24" s="27">
        <f t="shared" si="4"/>
        <v>3.5801200584067924E-2</v>
      </c>
      <c r="N24" s="95">
        <f t="shared" si="5"/>
        <v>3.5133136094674555E-2</v>
      </c>
      <c r="O24" s="87">
        <f t="shared" si="6"/>
        <v>105</v>
      </c>
      <c r="P24" s="27">
        <f t="shared" si="7"/>
        <v>0.23333333333333334</v>
      </c>
      <c r="Q24" s="27"/>
      <c r="R24" s="37"/>
      <c r="S24" s="27">
        <f t="shared" si="8"/>
        <v>4.6046627395669129E-2</v>
      </c>
      <c r="T24" s="27">
        <f t="shared" si="9"/>
        <v>3.6337209302325583E-2</v>
      </c>
      <c r="U24" s="18">
        <v>244910.48995633188</v>
      </c>
      <c r="V24" s="18">
        <v>278441.69777777779</v>
      </c>
      <c r="W24" s="72">
        <f t="shared" si="10"/>
        <v>-33531.207821445918</v>
      </c>
      <c r="X24" s="71">
        <f t="shared" si="11"/>
        <v>-0.12042452006669964</v>
      </c>
      <c r="Y24" s="5"/>
      <c r="Z24" s="3"/>
    </row>
    <row r="25" spans="1:26" s="1" customFormat="1" ht="15.75" x14ac:dyDescent="0.25">
      <c r="A25" s="29">
        <v>11</v>
      </c>
      <c r="B25" s="43"/>
      <c r="C25" s="58"/>
      <c r="D25" s="9"/>
      <c r="E25" s="112"/>
      <c r="F25" s="49"/>
      <c r="G25" s="44"/>
      <c r="H25" s="112"/>
      <c r="I25" s="91"/>
      <c r="J25" s="70"/>
      <c r="K25" s="37"/>
      <c r="L25" s="17"/>
      <c r="M25" s="27"/>
      <c r="N25" s="95"/>
      <c r="O25" s="87"/>
      <c r="P25" s="27"/>
      <c r="Q25" s="27"/>
      <c r="R25" s="37"/>
      <c r="S25" s="27"/>
      <c r="T25" s="73"/>
      <c r="U25" s="18"/>
      <c r="V25" s="18"/>
      <c r="W25" s="72"/>
      <c r="X25" s="71"/>
      <c r="Y25" s="23"/>
      <c r="Z25" s="2"/>
    </row>
    <row r="26" spans="1:26" s="1" customFormat="1" ht="15.75" x14ac:dyDescent="0.25">
      <c r="A26" s="29">
        <v>12</v>
      </c>
      <c r="B26" s="42" t="s">
        <v>40</v>
      </c>
      <c r="C26" s="55">
        <v>18294</v>
      </c>
      <c r="D26" s="9">
        <f>(D27+D30)</f>
        <v>11877</v>
      </c>
      <c r="E26" s="94">
        <f t="shared" ref="E26:E31" si="12">(D26/C26)</f>
        <v>0.64922925549360444</v>
      </c>
      <c r="F26" s="48">
        <f>(F27+F30)</f>
        <v>16069</v>
      </c>
      <c r="G26" s="41">
        <f>(G27+G30)</f>
        <v>12229</v>
      </c>
      <c r="H26" s="94">
        <f t="shared" ref="H26:H31" si="13">(G26/F26)</f>
        <v>0.76103055572842115</v>
      </c>
      <c r="I26" s="93">
        <f t="shared" ref="I26:I31" si="14">(C26-F26)</f>
        <v>2225</v>
      </c>
      <c r="J26" s="66">
        <f t="shared" ref="J26:J31" si="15">(I26/F26)</f>
        <v>0.13846536810006846</v>
      </c>
      <c r="K26" s="64"/>
      <c r="L26" s="67"/>
      <c r="M26" s="28">
        <f t="shared" ref="M26:M31" si="16">(C26/C$15)</f>
        <v>0.98934616840625167</v>
      </c>
      <c r="N26" s="94">
        <f t="shared" ref="N26:N31" si="17">(F26/F$15)</f>
        <v>0.99044625246548323</v>
      </c>
      <c r="O26" s="86">
        <f t="shared" ref="O26:O31" si="18">(D26-G26)</f>
        <v>-352</v>
      </c>
      <c r="P26" s="28">
        <f t="shared" ref="P26:P31" si="19">(O26/G26)</f>
        <v>-2.8784037942595469E-2</v>
      </c>
      <c r="Q26" s="28"/>
      <c r="R26" s="64"/>
      <c r="S26" s="28">
        <f t="shared" ref="S26:S31" si="20">(D26/D$15)</f>
        <v>0.98539782626731931</v>
      </c>
      <c r="T26" s="28">
        <f t="shared" ref="T26:T31" si="21">(G26/G$15)</f>
        <v>0.98748385012919893</v>
      </c>
      <c r="U26" s="20">
        <v>225455.64763829249</v>
      </c>
      <c r="V26" s="20">
        <v>216959.62065581814</v>
      </c>
      <c r="W26" s="68">
        <f t="shared" ref="W26:W31" si="22">(U26-V26)</f>
        <v>8496.0269824743445</v>
      </c>
      <c r="X26" s="69">
        <f t="shared" ref="X26:X31" si="23">(W26/V26)</f>
        <v>3.9159484870008733E-2</v>
      </c>
      <c r="Y26" s="23"/>
      <c r="Z26" s="2"/>
    </row>
    <row r="27" spans="1:26" ht="15.75" x14ac:dyDescent="0.25">
      <c r="A27" s="29">
        <v>13</v>
      </c>
      <c r="B27" s="43" t="s">
        <v>41</v>
      </c>
      <c r="C27" s="58">
        <v>18170</v>
      </c>
      <c r="D27" s="13">
        <f>(D28+D29)</f>
        <v>11755</v>
      </c>
      <c r="E27" s="95">
        <f t="shared" si="12"/>
        <v>0.64694551458447991</v>
      </c>
      <c r="F27" s="49">
        <f>(F28+F29)</f>
        <v>15952</v>
      </c>
      <c r="G27" s="44">
        <f>(G28+G29)</f>
        <v>12114</v>
      </c>
      <c r="H27" s="95">
        <f t="shared" si="13"/>
        <v>0.75940320962888663</v>
      </c>
      <c r="I27" s="91">
        <f t="shared" si="14"/>
        <v>2218</v>
      </c>
      <c r="J27" s="70">
        <f t="shared" si="15"/>
        <v>0.1390421263791374</v>
      </c>
      <c r="K27" s="37"/>
      <c r="L27" s="17"/>
      <c r="M27" s="27">
        <f t="shared" si="16"/>
        <v>0.98264020334216651</v>
      </c>
      <c r="N27" s="95">
        <f t="shared" si="17"/>
        <v>0.9832347140039448</v>
      </c>
      <c r="O27" s="87">
        <f t="shared" si="18"/>
        <v>-359</v>
      </c>
      <c r="P27" s="27">
        <f t="shared" si="19"/>
        <v>-2.9635132904077925E-2</v>
      </c>
      <c r="Q27" s="27"/>
      <c r="R27" s="37"/>
      <c r="S27" s="27">
        <f t="shared" si="20"/>
        <v>0.97527586492989293</v>
      </c>
      <c r="T27" s="27">
        <f t="shared" si="21"/>
        <v>0.97819767441860461</v>
      </c>
      <c r="U27" s="18">
        <v>224617.08294342834</v>
      </c>
      <c r="V27" s="18">
        <v>216107.69877827307</v>
      </c>
      <c r="W27" s="72">
        <f t="shared" si="22"/>
        <v>8509.3841651552648</v>
      </c>
      <c r="X27" s="71">
        <f t="shared" si="23"/>
        <v>3.9375664139970831E-2</v>
      </c>
      <c r="Y27" s="5"/>
      <c r="Z27" s="3"/>
    </row>
    <row r="28" spans="1:26" ht="15.75" x14ac:dyDescent="0.25">
      <c r="A28" s="29">
        <v>14</v>
      </c>
      <c r="B28" s="43" t="s">
        <v>42</v>
      </c>
      <c r="C28" s="58">
        <v>12944</v>
      </c>
      <c r="D28" s="13">
        <f>(D34+D35+D38+D39+D43+D44+D49+D52+D54+D58+D60+D66)</f>
        <v>7788</v>
      </c>
      <c r="E28" s="95">
        <f t="shared" si="12"/>
        <v>0.60166872682323858</v>
      </c>
      <c r="F28" s="49">
        <f>(F34+F35+F38+F39+F43+F44+F49+F52+F54+F58+F60+F66)</f>
        <v>11618</v>
      </c>
      <c r="G28" s="44">
        <f>(G34+G35+G38+G39+G43+G44+G49+G52+G54+G58+G60+G66)</f>
        <v>8407</v>
      </c>
      <c r="H28" s="95">
        <f t="shared" si="13"/>
        <v>0.72361852298158036</v>
      </c>
      <c r="I28" s="91">
        <f t="shared" si="14"/>
        <v>1326</v>
      </c>
      <c r="J28" s="70">
        <f t="shared" si="15"/>
        <v>0.11413324152177655</v>
      </c>
      <c r="K28" s="37"/>
      <c r="L28" s="17"/>
      <c r="M28" s="27">
        <f t="shared" si="16"/>
        <v>0.70001622410902598</v>
      </c>
      <c r="N28" s="95">
        <f t="shared" si="17"/>
        <v>0.71609960552268248</v>
      </c>
      <c r="O28" s="87">
        <f t="shared" si="18"/>
        <v>-619</v>
      </c>
      <c r="P28" s="27">
        <f t="shared" si="19"/>
        <v>-7.362911859164982E-2</v>
      </c>
      <c r="Q28" s="27"/>
      <c r="R28" s="37"/>
      <c r="S28" s="27">
        <f t="shared" si="20"/>
        <v>0.6461461876711192</v>
      </c>
      <c r="T28" s="27">
        <f t="shared" si="21"/>
        <v>0.67885981912144699</v>
      </c>
      <c r="U28" s="18">
        <v>215095.08724645735</v>
      </c>
      <c r="V28" s="18">
        <v>207733.72201736647</v>
      </c>
      <c r="W28" s="72">
        <f t="shared" si="22"/>
        <v>7361.3652290908794</v>
      </c>
      <c r="X28" s="71">
        <f t="shared" si="23"/>
        <v>3.5436544233658281E-2</v>
      </c>
      <c r="Y28" s="5"/>
      <c r="Z28" s="3"/>
    </row>
    <row r="29" spans="1:26" ht="15.75" x14ac:dyDescent="0.25">
      <c r="A29" s="29">
        <v>15</v>
      </c>
      <c r="B29" s="43" t="s">
        <v>38</v>
      </c>
      <c r="C29" s="58">
        <v>5226</v>
      </c>
      <c r="D29" s="13">
        <f>(D36+D37+D42+D47+D48+D67+D65)</f>
        <v>3967</v>
      </c>
      <c r="E29" s="95">
        <f t="shared" si="12"/>
        <v>0.75908916953693073</v>
      </c>
      <c r="F29" s="49">
        <f>(F36+F37+F42+F47+F48+F65+F67)</f>
        <v>4334</v>
      </c>
      <c r="G29" s="44">
        <f>(G36+G37+G42+G47+G48+G65+G67)</f>
        <v>3707</v>
      </c>
      <c r="H29" s="95">
        <f t="shared" si="13"/>
        <v>0.85532994923857864</v>
      </c>
      <c r="I29" s="91">
        <f t="shared" si="14"/>
        <v>892</v>
      </c>
      <c r="J29" s="70">
        <f t="shared" si="15"/>
        <v>0.20581449007844946</v>
      </c>
      <c r="K29" s="37"/>
      <c r="L29" s="17"/>
      <c r="M29" s="27">
        <f t="shared" si="16"/>
        <v>0.28262397923314042</v>
      </c>
      <c r="N29" s="95">
        <f t="shared" si="17"/>
        <v>0.26713510848126232</v>
      </c>
      <c r="O29" s="87">
        <f t="shared" si="18"/>
        <v>260</v>
      </c>
      <c r="P29" s="27">
        <f t="shared" si="19"/>
        <v>7.0137577555975175E-2</v>
      </c>
      <c r="Q29" s="27"/>
      <c r="R29" s="37"/>
      <c r="S29" s="27">
        <f t="shared" si="20"/>
        <v>0.32912967725877373</v>
      </c>
      <c r="T29" s="27">
        <f t="shared" si="21"/>
        <v>0.29933785529715762</v>
      </c>
      <c r="U29" s="18">
        <v>239657.53170945798</v>
      </c>
      <c r="V29" s="18">
        <v>235098.8028055031</v>
      </c>
      <c r="W29" s="72">
        <f t="shared" si="22"/>
        <v>4558.7289039548778</v>
      </c>
      <c r="X29" s="71">
        <f t="shared" si="23"/>
        <v>1.9390693825550049E-2</v>
      </c>
      <c r="Y29" s="5"/>
      <c r="Z29" s="3"/>
    </row>
    <row r="30" spans="1:26" s="1" customFormat="1" ht="15.75" x14ac:dyDescent="0.25">
      <c r="A30" s="29">
        <v>16</v>
      </c>
      <c r="B30" s="43" t="s">
        <v>43</v>
      </c>
      <c r="C30" s="58">
        <v>124</v>
      </c>
      <c r="D30" s="13">
        <f>(D61+D64)</f>
        <v>122</v>
      </c>
      <c r="E30" s="95">
        <f t="shared" si="12"/>
        <v>0.9838709677419355</v>
      </c>
      <c r="F30" s="49">
        <f>(F61+F64)</f>
        <v>117</v>
      </c>
      <c r="G30" s="44">
        <f>(G61+G64)</f>
        <v>115</v>
      </c>
      <c r="H30" s="95">
        <f t="shared" si="13"/>
        <v>0.98290598290598286</v>
      </c>
      <c r="I30" s="91">
        <f t="shared" si="14"/>
        <v>7</v>
      </c>
      <c r="J30" s="70">
        <f t="shared" si="15"/>
        <v>5.9829059829059832E-2</v>
      </c>
      <c r="K30" s="37"/>
      <c r="L30" s="17"/>
      <c r="M30" s="27">
        <f t="shared" si="16"/>
        <v>6.7059650640852305E-3</v>
      </c>
      <c r="N30" s="95">
        <f t="shared" si="17"/>
        <v>7.2115384615384619E-3</v>
      </c>
      <c r="O30" s="87">
        <f t="shared" si="18"/>
        <v>7</v>
      </c>
      <c r="P30" s="27">
        <f t="shared" si="19"/>
        <v>6.0869565217391307E-2</v>
      </c>
      <c r="Q30" s="27"/>
      <c r="R30" s="37"/>
      <c r="S30" s="27">
        <f t="shared" si="20"/>
        <v>1.0121961337426367E-2</v>
      </c>
      <c r="T30" s="27">
        <f t="shared" si="21"/>
        <v>9.286175710594315E-3</v>
      </c>
      <c r="U30" s="18">
        <v>306253.41803278687</v>
      </c>
      <c r="V30" s="18">
        <v>306700.33043478261</v>
      </c>
      <c r="W30" s="72">
        <f t="shared" si="22"/>
        <v>-446.91240199573804</v>
      </c>
      <c r="X30" s="71">
        <f t="shared" si="23"/>
        <v>-1.4571630925933104E-3</v>
      </c>
      <c r="Y30" s="23"/>
      <c r="Z30" s="2"/>
    </row>
    <row r="31" spans="1:26" s="1" customFormat="1" ht="15.75" x14ac:dyDescent="0.25">
      <c r="A31" s="29">
        <v>17</v>
      </c>
      <c r="B31" s="45" t="s">
        <v>39</v>
      </c>
      <c r="C31" s="55">
        <v>197</v>
      </c>
      <c r="D31" s="9">
        <f>(D53+D57+D59)</f>
        <v>176</v>
      </c>
      <c r="E31" s="94">
        <f t="shared" si="12"/>
        <v>0.89340101522842641</v>
      </c>
      <c r="F31" s="48">
        <f>(F53+F57+F59)</f>
        <v>155</v>
      </c>
      <c r="G31" s="41">
        <f>(G53+G57+G59)</f>
        <v>155</v>
      </c>
      <c r="H31" s="94">
        <f t="shared" si="13"/>
        <v>1</v>
      </c>
      <c r="I31" s="93">
        <f t="shared" si="14"/>
        <v>42</v>
      </c>
      <c r="J31" s="66">
        <f t="shared" si="15"/>
        <v>0.2709677419354839</v>
      </c>
      <c r="K31" s="64"/>
      <c r="L31" s="67"/>
      <c r="M31" s="28">
        <f t="shared" si="16"/>
        <v>1.065383159374831E-2</v>
      </c>
      <c r="N31" s="94">
        <f t="shared" si="17"/>
        <v>9.5537475345167655E-3</v>
      </c>
      <c r="O31" s="86">
        <f t="shared" si="18"/>
        <v>21</v>
      </c>
      <c r="P31" s="28">
        <f t="shared" si="19"/>
        <v>0.13548387096774195</v>
      </c>
      <c r="Q31" s="28"/>
      <c r="R31" s="64"/>
      <c r="S31" s="28">
        <f t="shared" si="20"/>
        <v>1.460217373268066E-2</v>
      </c>
      <c r="T31" s="28">
        <f t="shared" si="21"/>
        <v>1.2516149870801034E-2</v>
      </c>
      <c r="U31" s="20">
        <v>317956.34090909088</v>
      </c>
      <c r="V31" s="20">
        <v>293540.50322580646</v>
      </c>
      <c r="W31" s="68">
        <f t="shared" si="22"/>
        <v>24415.837683284422</v>
      </c>
      <c r="X31" s="69">
        <f t="shared" si="23"/>
        <v>8.3177065566663905E-2</v>
      </c>
      <c r="Y31" s="23"/>
      <c r="Z31" s="2"/>
    </row>
    <row r="32" spans="1:26" x14ac:dyDescent="0.2">
      <c r="A32" s="29">
        <v>18</v>
      </c>
      <c r="B32" s="74"/>
      <c r="C32" s="55"/>
      <c r="D32" s="9"/>
      <c r="E32" s="113"/>
      <c r="F32" s="50"/>
      <c r="G32" s="13"/>
      <c r="H32" s="113"/>
      <c r="I32" s="91"/>
      <c r="J32" s="70"/>
      <c r="K32" s="37"/>
      <c r="L32" s="12"/>
      <c r="M32" s="27"/>
      <c r="N32" s="95"/>
      <c r="O32" s="85"/>
      <c r="P32" s="27"/>
      <c r="Q32" s="37"/>
      <c r="R32" s="37"/>
      <c r="S32" s="27"/>
      <c r="T32" s="88"/>
      <c r="U32" s="18"/>
      <c r="V32" s="18"/>
      <c r="W32" s="17"/>
      <c r="X32" s="71"/>
      <c r="Y32" s="16"/>
      <c r="Z32" s="3"/>
    </row>
    <row r="33" spans="1:26" s="59" customFormat="1" ht="15.75" x14ac:dyDescent="0.2">
      <c r="A33" s="29">
        <v>19</v>
      </c>
      <c r="B33" s="75" t="s">
        <v>2</v>
      </c>
      <c r="C33" s="55">
        <v>6628</v>
      </c>
      <c r="D33" s="32">
        <f>SUM(D34:D39)</f>
        <v>4561</v>
      </c>
      <c r="E33" s="94">
        <f t="shared" ref="E33" si="24">(D33/C33)</f>
        <v>0.68814121907060954</v>
      </c>
      <c r="F33" s="116">
        <v>6637</v>
      </c>
      <c r="G33" s="99">
        <v>4797</v>
      </c>
      <c r="H33" s="94">
        <f t="shared" ref="H33" si="25">(G33/F33)</f>
        <v>0.72276631007985537</v>
      </c>
      <c r="I33" s="93">
        <f t="shared" ref="I33:I39" si="26">(C33-F33)</f>
        <v>-9</v>
      </c>
      <c r="J33" s="66">
        <f t="shared" ref="J33:J39" si="27">(I33/F33)</f>
        <v>-1.3560343528702728E-3</v>
      </c>
      <c r="K33" s="64"/>
      <c r="L33" s="96"/>
      <c r="M33" s="28">
        <f t="shared" ref="M33:M39" si="28">(C33/C$15)</f>
        <v>0.35844464874803961</v>
      </c>
      <c r="N33" s="94">
        <f t="shared" ref="N33:N39" si="29">(F33/F$15)</f>
        <v>0.40908530571992108</v>
      </c>
      <c r="O33" s="86">
        <f t="shared" ref="O33:O39" si="30">(D33-G33)</f>
        <v>-236</v>
      </c>
      <c r="P33" s="28">
        <f t="shared" ref="P33:P39" si="31">(O33/G33)</f>
        <v>-4.9197415051073591E-2</v>
      </c>
      <c r="Q33" s="64"/>
      <c r="R33" s="76"/>
      <c r="S33" s="28">
        <f t="shared" ref="S33:S39" si="32">(D33/D$15)</f>
        <v>0.37841201360657095</v>
      </c>
      <c r="T33" s="28">
        <f t="shared" ref="T33:T39" si="33">(G33/G$15)</f>
        <v>0.38735465116279072</v>
      </c>
      <c r="U33" s="20">
        <v>209524.47007235256</v>
      </c>
      <c r="V33" s="20">
        <v>205537.01855326246</v>
      </c>
      <c r="W33" s="77">
        <f t="shared" ref="W33:W39" si="34">(U33-V33)</f>
        <v>3987.4515190901002</v>
      </c>
      <c r="X33" s="78">
        <f t="shared" ref="X33:X39" si="35">(W33/V33)</f>
        <v>1.9400162302426315E-2</v>
      </c>
      <c r="Y33" s="24"/>
      <c r="Z33" s="84"/>
    </row>
    <row r="34" spans="1:26" ht="15.75" x14ac:dyDescent="0.25">
      <c r="A34" s="29">
        <v>20</v>
      </c>
      <c r="B34" s="26" t="s">
        <v>22</v>
      </c>
      <c r="C34" s="58">
        <v>2650</v>
      </c>
      <c r="D34" s="33">
        <v>1746</v>
      </c>
      <c r="E34" s="95">
        <f t="shared" ref="E34:E39" si="36">(D34/C34)</f>
        <v>0.6588679245283019</v>
      </c>
      <c r="F34" s="49">
        <v>2406</v>
      </c>
      <c r="G34" s="44">
        <v>1825</v>
      </c>
      <c r="H34" s="95">
        <f t="shared" ref="H34:H39" si="37">(G34/F34)</f>
        <v>0.75852036575228599</v>
      </c>
      <c r="I34" s="91">
        <f t="shared" si="26"/>
        <v>244</v>
      </c>
      <c r="J34" s="70">
        <f t="shared" si="27"/>
        <v>0.10141313383208644</v>
      </c>
      <c r="K34" s="31">
        <v>2</v>
      </c>
      <c r="L34" s="39">
        <v>2</v>
      </c>
      <c r="M34" s="27">
        <f t="shared" si="28"/>
        <v>0.14331296306311178</v>
      </c>
      <c r="N34" s="95">
        <f t="shared" si="29"/>
        <v>0.14829881656804733</v>
      </c>
      <c r="O34" s="87">
        <f t="shared" si="30"/>
        <v>-79</v>
      </c>
      <c r="P34" s="27">
        <f t="shared" si="31"/>
        <v>-4.3287671232876711E-2</v>
      </c>
      <c r="Q34" s="31">
        <v>2</v>
      </c>
      <c r="R34" s="39">
        <v>1</v>
      </c>
      <c r="S34" s="27">
        <f t="shared" si="32"/>
        <v>0.14486020077988881</v>
      </c>
      <c r="T34" s="27">
        <f t="shared" si="33"/>
        <v>0.14736757105943152</v>
      </c>
      <c r="U34" s="18">
        <v>173250.66895761742</v>
      </c>
      <c r="V34" s="18">
        <v>166204.93534246576</v>
      </c>
      <c r="W34" s="72">
        <f t="shared" si="34"/>
        <v>7045.7336151516647</v>
      </c>
      <c r="X34" s="71">
        <f t="shared" si="35"/>
        <v>4.2391843543237211E-2</v>
      </c>
      <c r="Y34" s="5"/>
      <c r="Z34" s="3"/>
    </row>
    <row r="35" spans="1:26" ht="15.75" x14ac:dyDescent="0.25">
      <c r="A35" s="29">
        <v>21</v>
      </c>
      <c r="B35" s="26" t="s">
        <v>10</v>
      </c>
      <c r="C35" s="58">
        <v>1417</v>
      </c>
      <c r="D35" s="33">
        <v>788</v>
      </c>
      <c r="E35" s="95">
        <f t="shared" si="36"/>
        <v>0.55610444601270292</v>
      </c>
      <c r="F35" s="49">
        <v>1376</v>
      </c>
      <c r="G35" s="44">
        <v>970</v>
      </c>
      <c r="H35" s="95">
        <f t="shared" si="37"/>
        <v>0.70494186046511631</v>
      </c>
      <c r="I35" s="91">
        <f t="shared" si="26"/>
        <v>41</v>
      </c>
      <c r="J35" s="70">
        <f t="shared" si="27"/>
        <v>2.9796511627906978E-2</v>
      </c>
      <c r="K35" s="31">
        <v>5</v>
      </c>
      <c r="L35" s="39">
        <v>5</v>
      </c>
      <c r="M35" s="27">
        <f t="shared" si="28"/>
        <v>7.6631874966199776E-2</v>
      </c>
      <c r="N35" s="95">
        <f t="shared" si="29"/>
        <v>8.4812623274161739E-2</v>
      </c>
      <c r="O35" s="87">
        <f t="shared" si="30"/>
        <v>-182</v>
      </c>
      <c r="P35" s="27">
        <f t="shared" si="31"/>
        <v>-0.18762886597938144</v>
      </c>
      <c r="Q35" s="31">
        <v>5</v>
      </c>
      <c r="R35" s="39">
        <v>6</v>
      </c>
      <c r="S35" s="27">
        <f t="shared" si="32"/>
        <v>6.5377914212229327E-2</v>
      </c>
      <c r="T35" s="27">
        <f t="shared" si="33"/>
        <v>7.8326873385012916E-2</v>
      </c>
      <c r="U35" s="18">
        <v>235707.48730964467</v>
      </c>
      <c r="V35" s="18">
        <v>235484.34020618556</v>
      </c>
      <c r="W35" s="72">
        <f t="shared" si="34"/>
        <v>223.14710345910862</v>
      </c>
      <c r="X35" s="71">
        <f t="shared" si="35"/>
        <v>9.4760909903276503E-4</v>
      </c>
      <c r="Y35" s="5"/>
      <c r="Z35" s="3"/>
    </row>
    <row r="36" spans="1:26" ht="15.75" x14ac:dyDescent="0.25">
      <c r="A36" s="29">
        <v>22</v>
      </c>
      <c r="B36" s="26" t="s">
        <v>49</v>
      </c>
      <c r="C36" s="58">
        <v>342</v>
      </c>
      <c r="D36" s="33">
        <v>330</v>
      </c>
      <c r="E36" s="95">
        <f t="shared" si="36"/>
        <v>0.96491228070175439</v>
      </c>
      <c r="F36" s="49">
        <v>312</v>
      </c>
      <c r="G36" s="44">
        <v>308</v>
      </c>
      <c r="H36" s="95">
        <f t="shared" si="37"/>
        <v>0.98717948717948723</v>
      </c>
      <c r="I36" s="91">
        <f t="shared" si="26"/>
        <v>30</v>
      </c>
      <c r="J36" s="70">
        <f t="shared" si="27"/>
        <v>9.6153846153846159E-2</v>
      </c>
      <c r="K36" s="31">
        <v>12</v>
      </c>
      <c r="L36" s="39">
        <v>11</v>
      </c>
      <c r="M36" s="27">
        <f t="shared" si="28"/>
        <v>1.8495484289654425E-2</v>
      </c>
      <c r="N36" s="95">
        <f t="shared" si="29"/>
        <v>1.9230769230769232E-2</v>
      </c>
      <c r="O36" s="87">
        <f t="shared" si="30"/>
        <v>22</v>
      </c>
      <c r="P36" s="27">
        <f t="shared" si="31"/>
        <v>7.1428571428571425E-2</v>
      </c>
      <c r="Q36" s="31">
        <v>10</v>
      </c>
      <c r="R36" s="39">
        <v>10</v>
      </c>
      <c r="S36" s="27">
        <f t="shared" si="32"/>
        <v>2.7379075748776238E-2</v>
      </c>
      <c r="T36" s="27">
        <f t="shared" si="33"/>
        <v>2.4870801033591731E-2</v>
      </c>
      <c r="U36" s="18">
        <v>234757.0787878788</v>
      </c>
      <c r="V36" s="18">
        <v>277833.40584415582</v>
      </c>
      <c r="W36" s="72">
        <f t="shared" si="34"/>
        <v>-43076.327056277019</v>
      </c>
      <c r="X36" s="71">
        <f t="shared" si="35"/>
        <v>-0.15504372818450665</v>
      </c>
      <c r="Y36" s="5"/>
      <c r="Z36" s="3"/>
    </row>
    <row r="37" spans="1:26" ht="15.75" x14ac:dyDescent="0.25">
      <c r="A37" s="29">
        <v>23</v>
      </c>
      <c r="B37" s="26" t="s">
        <v>23</v>
      </c>
      <c r="C37" s="58">
        <v>930</v>
      </c>
      <c r="D37" s="33">
        <v>806</v>
      </c>
      <c r="E37" s="95">
        <f t="shared" si="36"/>
        <v>0.8666666666666667</v>
      </c>
      <c r="F37" s="49">
        <v>886</v>
      </c>
      <c r="G37" s="44">
        <v>708</v>
      </c>
      <c r="H37" s="95">
        <f t="shared" si="37"/>
        <v>0.79909706546275394</v>
      </c>
      <c r="I37" s="91">
        <f t="shared" si="26"/>
        <v>44</v>
      </c>
      <c r="J37" s="70">
        <f t="shared" si="27"/>
        <v>4.9661399548532728E-2</v>
      </c>
      <c r="K37" s="31">
        <v>6</v>
      </c>
      <c r="L37" s="39">
        <v>8</v>
      </c>
      <c r="M37" s="27">
        <f t="shared" si="28"/>
        <v>5.0294737980639229E-2</v>
      </c>
      <c r="N37" s="95">
        <f t="shared" si="29"/>
        <v>5.4610453648915189E-2</v>
      </c>
      <c r="O37" s="87">
        <f t="shared" si="30"/>
        <v>98</v>
      </c>
      <c r="P37" s="27">
        <f t="shared" si="31"/>
        <v>0.1384180790960452</v>
      </c>
      <c r="Q37" s="31">
        <v>4</v>
      </c>
      <c r="R37" s="39">
        <v>8</v>
      </c>
      <c r="S37" s="27">
        <f t="shared" si="32"/>
        <v>6.6871318343980746E-2</v>
      </c>
      <c r="T37" s="27">
        <f t="shared" si="33"/>
        <v>5.7170542635658912E-2</v>
      </c>
      <c r="U37" s="18">
        <v>235636.33870967742</v>
      </c>
      <c r="V37" s="18">
        <v>202538.1709039548</v>
      </c>
      <c r="W37" s="72">
        <f t="shared" si="34"/>
        <v>33098.167805722624</v>
      </c>
      <c r="X37" s="71">
        <f t="shared" si="35"/>
        <v>0.16341693843684427</v>
      </c>
      <c r="Y37" s="5"/>
      <c r="Z37" s="3"/>
    </row>
    <row r="38" spans="1:26" ht="15.75" x14ac:dyDescent="0.25">
      <c r="A38" s="29">
        <v>24</v>
      </c>
      <c r="B38" s="26" t="s">
        <v>50</v>
      </c>
      <c r="C38" s="58">
        <v>779</v>
      </c>
      <c r="D38" s="33">
        <v>761</v>
      </c>
      <c r="E38" s="95">
        <f t="shared" si="36"/>
        <v>0.97689345314505782</v>
      </c>
      <c r="F38" s="49">
        <v>1219</v>
      </c>
      <c r="G38" s="44">
        <v>817</v>
      </c>
      <c r="H38" s="95">
        <f t="shared" si="37"/>
        <v>0.67022149302707135</v>
      </c>
      <c r="I38" s="91">
        <f t="shared" si="26"/>
        <v>-440</v>
      </c>
      <c r="J38" s="70">
        <f t="shared" si="27"/>
        <v>-0.36095159967186219</v>
      </c>
      <c r="K38" s="31">
        <v>7</v>
      </c>
      <c r="L38" s="39">
        <v>6</v>
      </c>
      <c r="M38" s="27">
        <f t="shared" si="28"/>
        <v>4.2128603104212861E-2</v>
      </c>
      <c r="N38" s="95">
        <f t="shared" si="29"/>
        <v>7.5135601577909272E-2</v>
      </c>
      <c r="O38" s="87">
        <f t="shared" si="30"/>
        <v>-56</v>
      </c>
      <c r="P38" s="27">
        <f t="shared" si="31"/>
        <v>-6.8543451652386775E-2</v>
      </c>
      <c r="Q38" s="31">
        <v>6</v>
      </c>
      <c r="R38" s="39">
        <v>7</v>
      </c>
      <c r="S38" s="27">
        <f t="shared" si="32"/>
        <v>6.313780801460217E-2</v>
      </c>
      <c r="T38" s="27">
        <f t="shared" si="33"/>
        <v>6.5972222222222224E-2</v>
      </c>
      <c r="U38" s="18">
        <v>234232.87122207621</v>
      </c>
      <c r="V38" s="18">
        <v>239047.18115055081</v>
      </c>
      <c r="W38" s="72">
        <f t="shared" si="34"/>
        <v>-4814.3099284745986</v>
      </c>
      <c r="X38" s="71">
        <f t="shared" si="35"/>
        <v>-2.0139580417986892E-2</v>
      </c>
      <c r="Y38" s="5"/>
      <c r="Z38" s="3"/>
    </row>
    <row r="39" spans="1:26" ht="15.75" x14ac:dyDescent="0.25">
      <c r="A39" s="29">
        <v>25</v>
      </c>
      <c r="B39" s="26" t="s">
        <v>7</v>
      </c>
      <c r="C39" s="58">
        <v>510</v>
      </c>
      <c r="D39" s="33">
        <v>130</v>
      </c>
      <c r="E39" s="95">
        <f t="shared" si="36"/>
        <v>0.25490196078431371</v>
      </c>
      <c r="F39" s="49">
        <v>438</v>
      </c>
      <c r="G39" s="44">
        <v>169</v>
      </c>
      <c r="H39" s="95">
        <f t="shared" si="37"/>
        <v>0.38584474885844749</v>
      </c>
      <c r="I39" s="91">
        <f t="shared" si="26"/>
        <v>72</v>
      </c>
      <c r="J39" s="70">
        <f t="shared" si="27"/>
        <v>0.16438356164383561</v>
      </c>
      <c r="K39" s="31">
        <v>10</v>
      </c>
      <c r="L39" s="39">
        <v>10</v>
      </c>
      <c r="M39" s="27">
        <f t="shared" si="28"/>
        <v>2.7580985344221515E-2</v>
      </c>
      <c r="N39" s="95">
        <f t="shared" si="29"/>
        <v>2.6997041420118342E-2</v>
      </c>
      <c r="O39" s="87">
        <f t="shared" si="30"/>
        <v>-39</v>
      </c>
      <c r="P39" s="27">
        <f t="shared" si="31"/>
        <v>-0.23076923076923078</v>
      </c>
      <c r="Q39" s="31">
        <v>17</v>
      </c>
      <c r="R39" s="39">
        <v>14</v>
      </c>
      <c r="S39" s="27">
        <f t="shared" si="32"/>
        <v>1.078569650709367E-2</v>
      </c>
      <c r="T39" s="27">
        <f t="shared" si="33"/>
        <v>1.3646640826873386E-2</v>
      </c>
      <c r="U39" s="18">
        <v>167415.38461538462</v>
      </c>
      <c r="V39" s="18">
        <v>177195.26627218936</v>
      </c>
      <c r="W39" s="72">
        <f t="shared" si="34"/>
        <v>-9779.8816568047332</v>
      </c>
      <c r="X39" s="71">
        <f t="shared" si="35"/>
        <v>-5.5192680157617038E-2</v>
      </c>
      <c r="Y39" s="5"/>
      <c r="Z39" s="3"/>
    </row>
    <row r="40" spans="1:26" ht="15.75" x14ac:dyDescent="0.25">
      <c r="A40" s="29">
        <v>26</v>
      </c>
      <c r="B40" s="26"/>
      <c r="C40" s="55"/>
      <c r="D40" s="12"/>
      <c r="E40" s="114"/>
      <c r="F40" s="49"/>
      <c r="G40" s="44"/>
      <c r="H40" s="114"/>
      <c r="I40" s="91"/>
      <c r="J40" s="70"/>
      <c r="K40" s="31"/>
      <c r="L40" s="11"/>
      <c r="M40" s="27"/>
      <c r="N40" s="95"/>
      <c r="O40" s="87"/>
      <c r="P40" s="27"/>
      <c r="Q40" s="31"/>
      <c r="R40" s="11"/>
      <c r="S40" s="27"/>
      <c r="T40" s="88"/>
      <c r="U40" s="18"/>
      <c r="V40" s="18"/>
      <c r="W40" s="17"/>
      <c r="X40" s="71"/>
      <c r="Y40" s="16"/>
      <c r="Z40" s="3"/>
    </row>
    <row r="41" spans="1:26" s="1" customFormat="1" ht="15.75" x14ac:dyDescent="0.25">
      <c r="A41" s="29">
        <v>27</v>
      </c>
      <c r="B41" s="25" t="s">
        <v>18</v>
      </c>
      <c r="C41" s="55">
        <v>8201</v>
      </c>
      <c r="D41" s="32">
        <f>SUM(D42:D44)</f>
        <v>4511</v>
      </c>
      <c r="E41" s="94">
        <f>(D41/C41)</f>
        <v>0.55005487135715159</v>
      </c>
      <c r="F41" s="48">
        <v>6148</v>
      </c>
      <c r="G41" s="41">
        <v>4334</v>
      </c>
      <c r="H41" s="94">
        <f>(G41/F41)</f>
        <v>0.70494469746258948</v>
      </c>
      <c r="I41" s="93">
        <f t="shared" ref="I41:I44" si="38">(C41-F41)</f>
        <v>2053</v>
      </c>
      <c r="J41" s="66">
        <f t="shared" ref="J41:J44" si="39">(I41/F41)</f>
        <v>0.33392973324658426</v>
      </c>
      <c r="K41" s="30"/>
      <c r="L41" s="11"/>
      <c r="M41" s="28">
        <f t="shared" ref="M41:M44" si="40">(C41/C$15)</f>
        <v>0.44351306040776595</v>
      </c>
      <c r="N41" s="94">
        <f t="shared" ref="N41:N44" si="41">(F41/F$15)</f>
        <v>0.37894477317554243</v>
      </c>
      <c r="O41" s="86">
        <f t="shared" ref="O41:O44" si="42">(D41-G41)</f>
        <v>177</v>
      </c>
      <c r="P41" s="28">
        <f t="shared" ref="P41:P44" si="43">(O41/G41)</f>
        <v>4.0839870789109368E-2</v>
      </c>
      <c r="Q41" s="30"/>
      <c r="R41" s="11"/>
      <c r="S41" s="28">
        <f t="shared" ref="S41:S44" si="44">(D41/D$15)</f>
        <v>0.37426366879615036</v>
      </c>
      <c r="T41" s="28">
        <f t="shared" ref="T41:T44" si="45">(G41/G$15)</f>
        <v>0.34996770025839791</v>
      </c>
      <c r="U41" s="20">
        <v>239838.24717357571</v>
      </c>
      <c r="V41" s="20">
        <v>230986.63913244117</v>
      </c>
      <c r="W41" s="68">
        <f t="shared" ref="W41:W44" si="46">(U41-V41)</f>
        <v>8851.6080411345465</v>
      </c>
      <c r="X41" s="69">
        <f t="shared" ref="X41:X44" si="47">(W41/V41)</f>
        <v>3.8320865979002736E-2</v>
      </c>
      <c r="Y41" s="23"/>
      <c r="Z41" s="2"/>
    </row>
    <row r="42" spans="1:26" ht="15.75" x14ac:dyDescent="0.25">
      <c r="A42" s="29">
        <v>28</v>
      </c>
      <c r="B42" s="26" t="s">
        <v>6</v>
      </c>
      <c r="C42" s="58">
        <v>2407</v>
      </c>
      <c r="D42" s="33">
        <v>1688</v>
      </c>
      <c r="E42" s="95">
        <f>(D42/C42)</f>
        <v>0.70128791026173665</v>
      </c>
      <c r="F42" s="49">
        <v>1893</v>
      </c>
      <c r="G42" s="44">
        <v>1566</v>
      </c>
      <c r="H42" s="95">
        <f>(G42/F42)</f>
        <v>0.82725832012678291</v>
      </c>
      <c r="I42" s="91">
        <f t="shared" si="38"/>
        <v>514</v>
      </c>
      <c r="J42" s="70">
        <f t="shared" si="39"/>
        <v>0.27152667723190704</v>
      </c>
      <c r="K42" s="31">
        <v>4</v>
      </c>
      <c r="L42" s="39">
        <v>3</v>
      </c>
      <c r="M42" s="27">
        <f t="shared" si="40"/>
        <v>0.13017143475204154</v>
      </c>
      <c r="N42" s="95">
        <f t="shared" si="41"/>
        <v>0.11667899408284024</v>
      </c>
      <c r="O42" s="87">
        <f t="shared" si="42"/>
        <v>122</v>
      </c>
      <c r="P42" s="27">
        <f t="shared" si="43"/>
        <v>7.7905491698595147E-2</v>
      </c>
      <c r="Q42" s="31">
        <v>3</v>
      </c>
      <c r="R42" s="39">
        <v>3</v>
      </c>
      <c r="S42" s="27">
        <f t="shared" si="44"/>
        <v>0.14004812079980089</v>
      </c>
      <c r="T42" s="27">
        <f t="shared" si="45"/>
        <v>0.12645348837209303</v>
      </c>
      <c r="U42" s="18">
        <v>244335.74466824645</v>
      </c>
      <c r="V42" s="18">
        <v>244162.36590038316</v>
      </c>
      <c r="W42" s="72">
        <f t="shared" si="46"/>
        <v>173.37876786329434</v>
      </c>
      <c r="X42" s="71">
        <f t="shared" si="47"/>
        <v>7.1009619858464137E-4</v>
      </c>
      <c r="Y42" s="5"/>
      <c r="Z42" s="3"/>
    </row>
    <row r="43" spans="1:26" ht="15.75" x14ac:dyDescent="0.25">
      <c r="A43" s="29">
        <v>29</v>
      </c>
      <c r="B43" s="26" t="s">
        <v>26</v>
      </c>
      <c r="C43" s="58">
        <v>3225</v>
      </c>
      <c r="D43" s="33">
        <v>710</v>
      </c>
      <c r="E43" s="95">
        <f>(D43/C43)</f>
        <v>0.22015503875968992</v>
      </c>
      <c r="F43" s="49">
        <v>1637</v>
      </c>
      <c r="G43" s="44">
        <v>1054</v>
      </c>
      <c r="H43" s="95">
        <f>(G43/F43)</f>
        <v>0.64386072083078805</v>
      </c>
      <c r="I43" s="91">
        <f t="shared" si="38"/>
        <v>1588</v>
      </c>
      <c r="J43" s="70">
        <f t="shared" si="39"/>
        <v>0.97006719609040926</v>
      </c>
      <c r="K43" s="31">
        <v>1</v>
      </c>
      <c r="L43" s="39">
        <v>4</v>
      </c>
      <c r="M43" s="27">
        <f t="shared" si="40"/>
        <v>0.17440917202963604</v>
      </c>
      <c r="N43" s="95">
        <f t="shared" si="41"/>
        <v>0.10089990138067061</v>
      </c>
      <c r="O43" s="87">
        <f t="shared" si="42"/>
        <v>-344</v>
      </c>
      <c r="P43" s="27">
        <f t="shared" si="43"/>
        <v>-0.32637571157495254</v>
      </c>
      <c r="Q43" s="31">
        <v>7</v>
      </c>
      <c r="R43" s="39">
        <v>5</v>
      </c>
      <c r="S43" s="27">
        <f t="shared" si="44"/>
        <v>5.8906496307973122E-2</v>
      </c>
      <c r="T43" s="27">
        <f t="shared" si="45"/>
        <v>8.5109819121447022E-2</v>
      </c>
      <c r="U43" s="18">
        <v>235262.63802816902</v>
      </c>
      <c r="V43" s="18">
        <v>228102.62998102466</v>
      </c>
      <c r="W43" s="72">
        <f t="shared" si="46"/>
        <v>7160.0080471443653</v>
      </c>
      <c r="X43" s="71">
        <f t="shared" si="47"/>
        <v>3.1389414702232894E-2</v>
      </c>
      <c r="Y43" s="5"/>
      <c r="Z43" s="3"/>
    </row>
    <row r="44" spans="1:26" ht="15.75" x14ac:dyDescent="0.25">
      <c r="A44" s="29">
        <v>30</v>
      </c>
      <c r="B44" s="26" t="s">
        <v>30</v>
      </c>
      <c r="C44" s="58">
        <v>2569</v>
      </c>
      <c r="D44" s="33">
        <v>2113</v>
      </c>
      <c r="E44" s="95">
        <f>(D44/C44)</f>
        <v>0.82249902685869991</v>
      </c>
      <c r="F44" s="49">
        <v>2618</v>
      </c>
      <c r="G44" s="44">
        <v>1714</v>
      </c>
      <c r="H44" s="95">
        <f>(G44/F44)</f>
        <v>0.65469824293353707</v>
      </c>
      <c r="I44" s="91">
        <f t="shared" si="38"/>
        <v>-49</v>
      </c>
      <c r="J44" s="70">
        <f t="shared" si="39"/>
        <v>-1.871657754010695E-2</v>
      </c>
      <c r="K44" s="31">
        <v>3</v>
      </c>
      <c r="L44" s="39">
        <v>1</v>
      </c>
      <c r="M44" s="27">
        <f t="shared" si="40"/>
        <v>0.13893245362608836</v>
      </c>
      <c r="N44" s="95">
        <f t="shared" si="41"/>
        <v>0.16136587771203156</v>
      </c>
      <c r="O44" s="87">
        <f t="shared" si="42"/>
        <v>399</v>
      </c>
      <c r="P44" s="27">
        <f t="shared" si="43"/>
        <v>0.23278879813302217</v>
      </c>
      <c r="Q44" s="31">
        <v>1</v>
      </c>
      <c r="R44" s="39">
        <v>2</v>
      </c>
      <c r="S44" s="27">
        <f t="shared" si="44"/>
        <v>0.17530905168837635</v>
      </c>
      <c r="T44" s="27">
        <f t="shared" si="45"/>
        <v>0.13840439276485789</v>
      </c>
      <c r="U44" s="18">
        <v>237782.83151916706</v>
      </c>
      <c r="V44" s="18">
        <v>220722.08693115518</v>
      </c>
      <c r="W44" s="72">
        <f t="shared" si="46"/>
        <v>17060.744588011876</v>
      </c>
      <c r="X44" s="71">
        <f t="shared" si="47"/>
        <v>7.7295139898406473E-2</v>
      </c>
      <c r="Y44" s="5"/>
      <c r="Z44" s="3"/>
    </row>
    <row r="45" spans="1:26" ht="15.75" x14ac:dyDescent="0.25">
      <c r="A45" s="29">
        <v>31</v>
      </c>
      <c r="B45" s="26"/>
      <c r="C45" s="55"/>
      <c r="D45" s="12"/>
      <c r="E45" s="114"/>
      <c r="F45" s="49"/>
      <c r="G45" s="44"/>
      <c r="H45" s="114"/>
      <c r="I45" s="91"/>
      <c r="J45" s="70"/>
      <c r="K45" s="31"/>
      <c r="L45" s="39"/>
      <c r="M45" s="27"/>
      <c r="N45" s="95"/>
      <c r="O45" s="87"/>
      <c r="P45" s="27"/>
      <c r="Q45" s="31"/>
      <c r="R45" s="39"/>
      <c r="S45" s="27"/>
      <c r="T45" s="88"/>
      <c r="U45" s="18"/>
      <c r="V45" s="18"/>
      <c r="W45" s="17"/>
      <c r="X45" s="71"/>
      <c r="Y45" s="16"/>
      <c r="Z45" s="3"/>
    </row>
    <row r="46" spans="1:26" s="1" customFormat="1" ht="15.75" x14ac:dyDescent="0.25">
      <c r="A46" s="29">
        <v>32</v>
      </c>
      <c r="B46" s="25" t="s">
        <v>3</v>
      </c>
      <c r="C46" s="55">
        <v>1895</v>
      </c>
      <c r="D46" s="32">
        <f>SUM(D47:D49)</f>
        <v>1501</v>
      </c>
      <c r="E46" s="94">
        <f>(D46/C46)</f>
        <v>0.79208443271767814</v>
      </c>
      <c r="F46" s="48">
        <v>2109</v>
      </c>
      <c r="G46" s="41">
        <v>2109</v>
      </c>
      <c r="H46" s="94">
        <f>(G46/F46)</f>
        <v>1</v>
      </c>
      <c r="I46" s="93">
        <f t="shared" ref="I46:I49" si="48">(C46-F46)</f>
        <v>-214</v>
      </c>
      <c r="J46" s="66">
        <f t="shared" ref="J46:J49" si="49">(I46/F46)</f>
        <v>-0.10146989094357516</v>
      </c>
      <c r="K46" s="30"/>
      <c r="L46" s="11"/>
      <c r="M46" s="28">
        <f t="shared" ref="M46:M49" si="50">(C46/C$15)</f>
        <v>0.10248228868097993</v>
      </c>
      <c r="N46" s="94">
        <f t="shared" ref="N46:N49" si="51">(F46/F$15)</f>
        <v>0.12999260355029585</v>
      </c>
      <c r="O46" s="86">
        <f t="shared" ref="O46:O48" si="52">(D46-G46)</f>
        <v>-608</v>
      </c>
      <c r="P46" s="28">
        <f t="shared" ref="P46:P48" si="53">(O46/G46)</f>
        <v>-0.28828828828828829</v>
      </c>
      <c r="Q46" s="30"/>
      <c r="R46" s="11"/>
      <c r="S46" s="28">
        <f t="shared" ref="S46:S49" si="54">(D46/D$15)</f>
        <v>0.12453331120882767</v>
      </c>
      <c r="T46" s="28">
        <f t="shared" ref="T46:T49" si="55">(G46/G$15)</f>
        <v>0.17030038759689922</v>
      </c>
      <c r="U46" s="20">
        <v>252142.41163556531</v>
      </c>
      <c r="V46" s="20">
        <v>202351.98198198198</v>
      </c>
      <c r="W46" s="68">
        <f t="shared" ref="W46:W49" si="56">(U46-V46)</f>
        <v>49790.429653583327</v>
      </c>
      <c r="X46" s="69">
        <f t="shared" ref="X46:X49" si="57">(W46/V46)</f>
        <v>0.24605852221411309</v>
      </c>
      <c r="Y46" s="23"/>
      <c r="Z46" s="2"/>
    </row>
    <row r="47" spans="1:26" ht="15.75" x14ac:dyDescent="0.25">
      <c r="A47" s="29">
        <v>33</v>
      </c>
      <c r="B47" s="26" t="s">
        <v>9</v>
      </c>
      <c r="C47" s="58">
        <v>430</v>
      </c>
      <c r="D47" s="33">
        <v>190</v>
      </c>
      <c r="E47" s="95">
        <f>(D47/C47)</f>
        <v>0.44186046511627908</v>
      </c>
      <c r="F47" s="49">
        <v>263</v>
      </c>
      <c r="G47" s="44">
        <v>263</v>
      </c>
      <c r="H47" s="95">
        <f>(G47/F47)</f>
        <v>1</v>
      </c>
      <c r="I47" s="91">
        <f t="shared" si="48"/>
        <v>167</v>
      </c>
      <c r="J47" s="70">
        <f t="shared" si="49"/>
        <v>0.63498098859315588</v>
      </c>
      <c r="K47" s="31">
        <v>11</v>
      </c>
      <c r="L47" s="39">
        <v>14</v>
      </c>
      <c r="M47" s="27">
        <f t="shared" si="50"/>
        <v>2.3254556270618138E-2</v>
      </c>
      <c r="N47" s="95">
        <f t="shared" si="51"/>
        <v>1.6210552268244575E-2</v>
      </c>
      <c r="O47" s="87">
        <f t="shared" si="52"/>
        <v>-73</v>
      </c>
      <c r="P47" s="27">
        <f t="shared" si="53"/>
        <v>-0.27756653992395436</v>
      </c>
      <c r="Q47" s="31">
        <v>15</v>
      </c>
      <c r="R47" s="39">
        <v>11</v>
      </c>
      <c r="S47" s="27">
        <f t="shared" si="54"/>
        <v>1.5763710279598442E-2</v>
      </c>
      <c r="T47" s="27">
        <f t="shared" si="55"/>
        <v>2.1237080103359174E-2</v>
      </c>
      <c r="U47" s="18">
        <v>237047.83684210526</v>
      </c>
      <c r="V47" s="18">
        <v>229582.11787072243</v>
      </c>
      <c r="W47" s="72">
        <f t="shared" si="56"/>
        <v>7465.7189713828266</v>
      </c>
      <c r="X47" s="71">
        <f t="shared" si="57"/>
        <v>3.2518730294084877E-2</v>
      </c>
      <c r="Y47" s="5"/>
      <c r="Z47" s="3"/>
    </row>
    <row r="48" spans="1:26" ht="15.75" x14ac:dyDescent="0.25">
      <c r="A48" s="29">
        <v>34</v>
      </c>
      <c r="B48" s="26" t="s">
        <v>29</v>
      </c>
      <c r="C48" s="58">
        <v>776</v>
      </c>
      <c r="D48" s="33">
        <v>696</v>
      </c>
      <c r="E48" s="95">
        <f>(D48/C48)</f>
        <v>0.89690721649484539</v>
      </c>
      <c r="F48" s="49">
        <v>682</v>
      </c>
      <c r="G48" s="44">
        <v>682</v>
      </c>
      <c r="H48" s="95">
        <f>(G48/F48)</f>
        <v>1</v>
      </c>
      <c r="I48" s="91">
        <f t="shared" si="48"/>
        <v>94</v>
      </c>
      <c r="J48" s="70">
        <f t="shared" si="49"/>
        <v>0.1378299120234604</v>
      </c>
      <c r="K48" s="31">
        <v>8</v>
      </c>
      <c r="L48" s="39">
        <v>9</v>
      </c>
      <c r="M48" s="27">
        <f t="shared" si="50"/>
        <v>4.1966362013952735E-2</v>
      </c>
      <c r="N48" s="95">
        <f t="shared" si="51"/>
        <v>4.2036489151873767E-2</v>
      </c>
      <c r="O48" s="87">
        <f t="shared" si="52"/>
        <v>14</v>
      </c>
      <c r="P48" s="27">
        <f t="shared" si="53"/>
        <v>2.0527859237536656E-2</v>
      </c>
      <c r="Q48" s="31">
        <v>8</v>
      </c>
      <c r="R48" s="39">
        <v>9</v>
      </c>
      <c r="S48" s="27">
        <f t="shared" si="54"/>
        <v>5.7744959761055342E-2</v>
      </c>
      <c r="T48" s="27">
        <f t="shared" si="55"/>
        <v>5.5071059431524551E-2</v>
      </c>
      <c r="U48" s="18">
        <v>258835.55028735631</v>
      </c>
      <c r="V48" s="18">
        <v>227674.10263929618</v>
      </c>
      <c r="W48" s="72">
        <f t="shared" si="56"/>
        <v>31161.44764806013</v>
      </c>
      <c r="X48" s="71">
        <f t="shared" si="57"/>
        <v>0.13686865254687827</v>
      </c>
      <c r="Y48" s="5"/>
      <c r="Z48" s="3"/>
    </row>
    <row r="49" spans="1:26" ht="15.75" x14ac:dyDescent="0.25">
      <c r="A49" s="29">
        <v>35</v>
      </c>
      <c r="B49" s="26" t="s">
        <v>33</v>
      </c>
      <c r="C49" s="58">
        <v>689</v>
      </c>
      <c r="D49" s="33">
        <v>615</v>
      </c>
      <c r="E49" s="95">
        <f>(D49/C49)</f>
        <v>0.89259796806966618</v>
      </c>
      <c r="F49" s="49">
        <v>1164</v>
      </c>
      <c r="G49" s="44">
        <v>1164</v>
      </c>
      <c r="H49" s="95">
        <f>(G49/F49)</f>
        <v>1</v>
      </c>
      <c r="I49" s="91">
        <f t="shared" si="48"/>
        <v>-475</v>
      </c>
      <c r="J49" s="70">
        <f t="shared" si="49"/>
        <v>-0.40807560137457044</v>
      </c>
      <c r="K49" s="31">
        <v>23</v>
      </c>
      <c r="L49" s="39">
        <v>7</v>
      </c>
      <c r="M49" s="27">
        <f t="shared" si="50"/>
        <v>3.7261370396409067E-2</v>
      </c>
      <c r="N49" s="95">
        <f t="shared" si="51"/>
        <v>7.174556213017752E-2</v>
      </c>
      <c r="O49" s="87">
        <f>(D49-G49)</f>
        <v>-549</v>
      </c>
      <c r="P49" s="27">
        <f>(O49/G49)</f>
        <v>-0.47164948453608246</v>
      </c>
      <c r="Q49" s="31">
        <v>22</v>
      </c>
      <c r="R49" s="39">
        <v>4</v>
      </c>
      <c r="S49" s="27">
        <f t="shared" si="54"/>
        <v>5.1024641168173901E-2</v>
      </c>
      <c r="T49" s="27">
        <f t="shared" si="55"/>
        <v>9.3992248062015504E-2</v>
      </c>
      <c r="U49" s="18">
        <v>180524.2</v>
      </c>
      <c r="V49" s="18">
        <v>181362.96821305843</v>
      </c>
      <c r="W49" s="72">
        <f t="shared" si="56"/>
        <v>-838.7682130584144</v>
      </c>
      <c r="X49" s="71">
        <f t="shared" si="57"/>
        <v>-4.6248041776260568E-3</v>
      </c>
      <c r="Y49" s="5"/>
      <c r="Z49" s="3"/>
    </row>
    <row r="50" spans="1:26" ht="15.75" x14ac:dyDescent="0.25">
      <c r="A50" s="29">
        <v>36</v>
      </c>
      <c r="B50" s="26"/>
      <c r="C50" s="55"/>
      <c r="D50" s="12"/>
      <c r="E50" s="114"/>
      <c r="F50" s="49"/>
      <c r="G50" s="44"/>
      <c r="H50" s="114"/>
      <c r="I50" s="91"/>
      <c r="J50" s="70"/>
      <c r="K50" s="31"/>
      <c r="L50" s="39"/>
      <c r="M50" s="27"/>
      <c r="N50" s="95"/>
      <c r="O50" s="87"/>
      <c r="P50" s="27"/>
      <c r="Q50" s="31"/>
      <c r="R50" s="39"/>
      <c r="S50" s="27"/>
      <c r="T50" s="88"/>
      <c r="U50" s="18"/>
      <c r="V50" s="18"/>
      <c r="W50" s="17"/>
      <c r="X50" s="71"/>
      <c r="Y50" s="16"/>
      <c r="Z50" s="3"/>
    </row>
    <row r="51" spans="1:26" s="1" customFormat="1" ht="15.75" x14ac:dyDescent="0.25">
      <c r="A51" s="29">
        <v>37</v>
      </c>
      <c r="B51" s="25" t="s">
        <v>4</v>
      </c>
      <c r="C51" s="55">
        <v>419</v>
      </c>
      <c r="D51" s="32">
        <f>SUM(D52:D54)</f>
        <v>356</v>
      </c>
      <c r="E51" s="94">
        <f>(D51/C51)</f>
        <v>0.84964200477326968</v>
      </c>
      <c r="F51" s="48">
        <v>396</v>
      </c>
      <c r="G51" s="41">
        <v>334</v>
      </c>
      <c r="H51" s="94">
        <f>(G51/F51)</f>
        <v>0.84343434343434343</v>
      </c>
      <c r="I51" s="93">
        <f t="shared" ref="I51:I54" si="58">(C51-F51)</f>
        <v>23</v>
      </c>
      <c r="J51" s="66">
        <f t="shared" ref="J51:J54" si="59">(I51/F51)</f>
        <v>5.808080808080808E-2</v>
      </c>
      <c r="K51" s="30"/>
      <c r="L51" s="11"/>
      <c r="M51" s="28">
        <f>(C51/C$15)</f>
        <v>2.2659672272997675E-2</v>
      </c>
      <c r="N51" s="94">
        <f t="shared" ref="N51:N54" si="60">(F51/F$15)</f>
        <v>2.4408284023668639E-2</v>
      </c>
      <c r="O51" s="86">
        <f t="shared" ref="O51:O54" si="61">(D51-G51)</f>
        <v>22</v>
      </c>
      <c r="P51" s="28">
        <f t="shared" ref="P51:P54" si="62">(O51/G51)</f>
        <v>6.5868263473053898E-2</v>
      </c>
      <c r="Q51" s="30"/>
      <c r="R51" s="11"/>
      <c r="S51" s="28">
        <f t="shared" ref="S51:S54" si="63">(D51/D$15)</f>
        <v>2.9536215050194971E-2</v>
      </c>
      <c r="T51" s="28">
        <f t="shared" ref="T51:T54" si="64">(G51/G$15)</f>
        <v>2.69702842377261E-2</v>
      </c>
      <c r="U51" s="20">
        <v>287910.07303370786</v>
      </c>
      <c r="V51" s="20">
        <v>265821.17964071856</v>
      </c>
      <c r="W51" s="68">
        <f t="shared" ref="W51:W54" si="65">(U51-V51)</f>
        <v>22088.893392989296</v>
      </c>
      <c r="X51" s="69">
        <f t="shared" ref="X51:X54" si="66">(W51/V51)</f>
        <v>8.3096815019948519E-2</v>
      </c>
      <c r="Y51" s="23"/>
      <c r="Z51" s="2"/>
    </row>
    <row r="52" spans="1:26" ht="15.75" x14ac:dyDescent="0.25">
      <c r="A52" s="29">
        <v>38</v>
      </c>
      <c r="B52" s="26" t="s">
        <v>34</v>
      </c>
      <c r="C52" s="58">
        <v>65</v>
      </c>
      <c r="D52" s="33">
        <v>25</v>
      </c>
      <c r="E52" s="95">
        <f>(D52/C52)</f>
        <v>0.38461538461538464</v>
      </c>
      <c r="F52" s="49">
        <v>21</v>
      </c>
      <c r="G52" s="44">
        <v>21</v>
      </c>
      <c r="H52" s="95">
        <f>(G52/F52)</f>
        <v>1</v>
      </c>
      <c r="I52" s="91">
        <f t="shared" si="58"/>
        <v>44</v>
      </c>
      <c r="J52" s="70">
        <f t="shared" si="59"/>
        <v>2.0952380952380953</v>
      </c>
      <c r="K52" s="31">
        <v>20</v>
      </c>
      <c r="L52" s="39">
        <v>23</v>
      </c>
      <c r="M52" s="27">
        <f>(C52/C$15)</f>
        <v>3.5152236223027419E-3</v>
      </c>
      <c r="N52" s="95">
        <f t="shared" si="60"/>
        <v>1.2943786982248522E-3</v>
      </c>
      <c r="O52" s="87">
        <f t="shared" si="61"/>
        <v>4</v>
      </c>
      <c r="P52" s="27">
        <f t="shared" si="62"/>
        <v>0.19047619047619047</v>
      </c>
      <c r="Q52" s="31">
        <v>22</v>
      </c>
      <c r="R52" s="39">
        <v>23</v>
      </c>
      <c r="S52" s="27">
        <f t="shared" si="63"/>
        <v>2.074172405210321E-3</v>
      </c>
      <c r="T52" s="27">
        <f t="shared" si="64"/>
        <v>1.6957364341085271E-3</v>
      </c>
      <c r="U52" s="18">
        <v>242520</v>
      </c>
      <c r="V52" s="18">
        <v>215857.14285714287</v>
      </c>
      <c r="W52" s="72">
        <f t="shared" si="65"/>
        <v>26662.85714285713</v>
      </c>
      <c r="X52" s="71">
        <f t="shared" si="66"/>
        <v>0.12352084712111178</v>
      </c>
      <c r="Y52" s="5"/>
      <c r="Z52" s="3"/>
    </row>
    <row r="53" spans="1:26" ht="15.75" x14ac:dyDescent="0.25">
      <c r="A53" s="29">
        <v>39</v>
      </c>
      <c r="B53" s="26" t="s">
        <v>48</v>
      </c>
      <c r="C53" s="58">
        <v>107</v>
      </c>
      <c r="D53" s="33">
        <v>86</v>
      </c>
      <c r="E53" s="95">
        <f>(D53/C53)</f>
        <v>0.80373831775700932</v>
      </c>
      <c r="F53" s="49">
        <v>67</v>
      </c>
      <c r="G53" s="44">
        <v>67</v>
      </c>
      <c r="H53" s="95">
        <f>(G53/F53)</f>
        <v>1</v>
      </c>
      <c r="I53" s="91">
        <f t="shared" si="58"/>
        <v>40</v>
      </c>
      <c r="J53" s="70">
        <f t="shared" si="59"/>
        <v>0.59701492537313428</v>
      </c>
      <c r="K53" s="31">
        <v>18</v>
      </c>
      <c r="L53" s="39">
        <v>19</v>
      </c>
      <c r="M53" s="27">
        <f t="shared" ref="M53:M54" si="67">(C53/C$15)</f>
        <v>5.7865988859445135E-3</v>
      </c>
      <c r="N53" s="95">
        <f t="shared" si="60"/>
        <v>4.1296844181459569E-3</v>
      </c>
      <c r="O53" s="87">
        <f t="shared" si="61"/>
        <v>19</v>
      </c>
      <c r="P53" s="27">
        <f t="shared" si="62"/>
        <v>0.28358208955223879</v>
      </c>
      <c r="Q53" s="31">
        <v>18</v>
      </c>
      <c r="R53" s="39">
        <v>19</v>
      </c>
      <c r="S53" s="27">
        <f t="shared" si="63"/>
        <v>7.1351530739235045E-3</v>
      </c>
      <c r="T53" s="27">
        <f t="shared" si="64"/>
        <v>5.410206718346253E-3</v>
      </c>
      <c r="U53" s="18">
        <v>440588.53488372092</v>
      </c>
      <c r="V53" s="18">
        <v>353533.80597014923</v>
      </c>
      <c r="W53" s="72">
        <f t="shared" si="65"/>
        <v>87054.728913571686</v>
      </c>
      <c r="X53" s="71">
        <f t="shared" si="66"/>
        <v>0.24624159682461086</v>
      </c>
      <c r="Y53" s="5"/>
      <c r="Z53" s="3"/>
    </row>
    <row r="54" spans="1:26" ht="15.75" x14ac:dyDescent="0.25">
      <c r="A54" s="29">
        <v>40</v>
      </c>
      <c r="B54" s="26" t="s">
        <v>8</v>
      </c>
      <c r="C54" s="58">
        <v>247</v>
      </c>
      <c r="D54" s="33">
        <v>245</v>
      </c>
      <c r="E54" s="95">
        <f>(D54/C54)</f>
        <v>0.9919028340080972</v>
      </c>
      <c r="F54" s="49">
        <v>308</v>
      </c>
      <c r="G54" s="44">
        <v>246</v>
      </c>
      <c r="H54" s="95">
        <f>(G54/F54)</f>
        <v>0.79870129870129869</v>
      </c>
      <c r="I54" s="91">
        <f t="shared" si="58"/>
        <v>-61</v>
      </c>
      <c r="J54" s="70">
        <f t="shared" si="59"/>
        <v>-0.19805194805194806</v>
      </c>
      <c r="K54" s="31">
        <v>16</v>
      </c>
      <c r="L54" s="39">
        <v>12</v>
      </c>
      <c r="M54" s="27">
        <f t="shared" si="67"/>
        <v>1.3357849764750419E-2</v>
      </c>
      <c r="N54" s="95">
        <f t="shared" si="60"/>
        <v>1.898422090729783E-2</v>
      </c>
      <c r="O54" s="87">
        <f t="shared" si="61"/>
        <v>-1</v>
      </c>
      <c r="P54" s="27">
        <f t="shared" si="62"/>
        <v>-4.0650406504065045E-3</v>
      </c>
      <c r="Q54" s="31">
        <v>11</v>
      </c>
      <c r="R54" s="39">
        <v>12</v>
      </c>
      <c r="S54" s="27">
        <f t="shared" si="63"/>
        <v>2.0326889571061147E-2</v>
      </c>
      <c r="T54" s="27">
        <f t="shared" si="64"/>
        <v>1.9864341085271318E-2</v>
      </c>
      <c r="U54" s="18">
        <v>238948.45714285714</v>
      </c>
      <c r="V54" s="18">
        <v>246197.19105691058</v>
      </c>
      <c r="W54" s="72">
        <f t="shared" si="65"/>
        <v>-7248.7339140534459</v>
      </c>
      <c r="X54" s="71">
        <f t="shared" si="66"/>
        <v>-2.9442796982918618E-2</v>
      </c>
      <c r="Y54" s="5"/>
      <c r="Z54" s="3"/>
    </row>
    <row r="55" spans="1:26" ht="15.75" x14ac:dyDescent="0.25">
      <c r="A55" s="29">
        <v>41</v>
      </c>
      <c r="B55" s="26"/>
      <c r="C55" s="55"/>
      <c r="D55" s="12"/>
      <c r="E55" s="114"/>
      <c r="F55" s="49"/>
      <c r="G55" s="44"/>
      <c r="H55" s="114"/>
      <c r="I55" s="91"/>
      <c r="J55" s="70"/>
      <c r="K55" s="31"/>
      <c r="L55" s="39"/>
      <c r="M55" s="27"/>
      <c r="N55" s="95"/>
      <c r="O55" s="87"/>
      <c r="P55" s="27"/>
      <c r="Q55" s="31"/>
      <c r="R55" s="39"/>
      <c r="S55" s="27"/>
      <c r="T55" s="88"/>
      <c r="U55" s="18"/>
      <c r="V55" s="18"/>
      <c r="W55" s="17"/>
      <c r="X55" s="71"/>
      <c r="Y55" s="16"/>
      <c r="Z55" s="3"/>
    </row>
    <row r="56" spans="1:26" s="1" customFormat="1" ht="15.75" x14ac:dyDescent="0.25">
      <c r="A56" s="29">
        <v>42</v>
      </c>
      <c r="B56" s="25" t="s">
        <v>19</v>
      </c>
      <c r="C56" s="55">
        <v>687</v>
      </c>
      <c r="D56" s="32">
        <f>SUM(D57:D61)</f>
        <v>587</v>
      </c>
      <c r="E56" s="94">
        <f t="shared" ref="E56:E61" si="68">(D56/C56)</f>
        <v>0.85443959243085876</v>
      </c>
      <c r="F56" s="48">
        <v>464</v>
      </c>
      <c r="G56" s="41">
        <v>464</v>
      </c>
      <c r="H56" s="94">
        <f t="shared" ref="H56:H61" si="69">(G56/F56)</f>
        <v>1</v>
      </c>
      <c r="I56" s="93">
        <f t="shared" ref="I56:I61" si="70">(C56-F56)</f>
        <v>223</v>
      </c>
      <c r="J56" s="66">
        <f t="shared" ref="J56:J61" si="71">(I56/F56)</f>
        <v>0.48060344827586204</v>
      </c>
      <c r="K56" s="30"/>
      <c r="L56" s="11"/>
      <c r="M56" s="28">
        <f t="shared" ref="M56:M61" si="72">(C56/C$15)</f>
        <v>3.7153209669568976E-2</v>
      </c>
      <c r="N56" s="94">
        <f t="shared" ref="N56:N61" si="73">(F56/F$15)</f>
        <v>2.8599605522682446E-2</v>
      </c>
      <c r="O56" s="86">
        <f t="shared" ref="O56:O61" si="74">(D56-G56)</f>
        <v>123</v>
      </c>
      <c r="P56" s="28">
        <f t="shared" ref="P56:P61" si="75">(O56/G56)</f>
        <v>0.26508620689655171</v>
      </c>
      <c r="Q56" s="30"/>
      <c r="R56" s="11"/>
      <c r="S56" s="28">
        <f t="shared" ref="S56:S61" si="76">(D56/D$15)</f>
        <v>4.8701568074338342E-2</v>
      </c>
      <c r="T56" s="28">
        <f t="shared" ref="T56:T61" si="77">(G56/G$15)</f>
        <v>3.7467700258397935E-2</v>
      </c>
      <c r="U56" s="20">
        <v>225546.67461669506</v>
      </c>
      <c r="V56" s="20">
        <v>262244.24137931032</v>
      </c>
      <c r="W56" s="68">
        <f t="shared" ref="W56:W61" si="78">(U56-V56)</f>
        <v>-36697.566762615257</v>
      </c>
      <c r="X56" s="69">
        <f t="shared" ref="X56:X61" si="79">(W56/V56)</f>
        <v>-0.13993659715690709</v>
      </c>
      <c r="Y56" s="23"/>
      <c r="Z56" s="2"/>
    </row>
    <row r="57" spans="1:26" ht="15.75" x14ac:dyDescent="0.25">
      <c r="A57" s="29">
        <v>43</v>
      </c>
      <c r="B57" s="26" t="s">
        <v>35</v>
      </c>
      <c r="C57" s="58">
        <v>65</v>
      </c>
      <c r="D57" s="33">
        <v>65</v>
      </c>
      <c r="E57" s="95">
        <f t="shared" si="68"/>
        <v>1</v>
      </c>
      <c r="F57" s="49">
        <v>55</v>
      </c>
      <c r="G57" s="44">
        <v>55</v>
      </c>
      <c r="H57" s="95">
        <f t="shared" si="69"/>
        <v>1</v>
      </c>
      <c r="I57" s="91">
        <f t="shared" si="70"/>
        <v>10</v>
      </c>
      <c r="J57" s="70">
        <f t="shared" si="71"/>
        <v>0.18181818181818182</v>
      </c>
      <c r="K57" s="31">
        <v>21</v>
      </c>
      <c r="L57" s="39">
        <v>20</v>
      </c>
      <c r="M57" s="27">
        <f t="shared" si="72"/>
        <v>3.5152236223027419E-3</v>
      </c>
      <c r="N57" s="95">
        <f t="shared" si="73"/>
        <v>3.3900394477317554E-3</v>
      </c>
      <c r="O57" s="87">
        <f t="shared" si="74"/>
        <v>10</v>
      </c>
      <c r="P57" s="27">
        <f t="shared" si="75"/>
        <v>0.18181818181818182</v>
      </c>
      <c r="Q57" s="31">
        <v>20</v>
      </c>
      <c r="R57" s="39">
        <v>20</v>
      </c>
      <c r="S57" s="27">
        <f t="shared" si="76"/>
        <v>5.392848253546835E-3</v>
      </c>
      <c r="T57" s="27">
        <f t="shared" si="77"/>
        <v>4.4412144702842375E-3</v>
      </c>
      <c r="U57" s="18">
        <v>179305.61538461538</v>
      </c>
      <c r="V57" s="18">
        <v>236900.36363636365</v>
      </c>
      <c r="W57" s="72">
        <f t="shared" si="78"/>
        <v>-57594.748251748271</v>
      </c>
      <c r="X57" s="71">
        <f t="shared" si="79"/>
        <v>-0.2431180238294392</v>
      </c>
      <c r="Y57" s="5"/>
      <c r="Z57" s="3"/>
    </row>
    <row r="58" spans="1:26" ht="15.75" x14ac:dyDescent="0.25">
      <c r="A58" s="29">
        <v>44</v>
      </c>
      <c r="B58" s="26" t="s">
        <v>25</v>
      </c>
      <c r="C58" s="58">
        <v>188</v>
      </c>
      <c r="D58" s="33">
        <v>188</v>
      </c>
      <c r="E58" s="95">
        <f t="shared" si="68"/>
        <v>1</v>
      </c>
      <c r="F58" s="49">
        <v>99</v>
      </c>
      <c r="G58" s="44">
        <v>99</v>
      </c>
      <c r="H58" s="95">
        <f t="shared" si="69"/>
        <v>1</v>
      </c>
      <c r="I58" s="91">
        <f t="shared" si="70"/>
        <v>89</v>
      </c>
      <c r="J58" s="70">
        <f t="shared" si="71"/>
        <v>0.89898989898989901</v>
      </c>
      <c r="K58" s="31">
        <v>17</v>
      </c>
      <c r="L58" s="39">
        <v>17</v>
      </c>
      <c r="M58" s="27">
        <f t="shared" si="72"/>
        <v>1.016710832296793E-2</v>
      </c>
      <c r="N58" s="95">
        <f t="shared" si="73"/>
        <v>6.1020710059171597E-3</v>
      </c>
      <c r="O58" s="87">
        <f t="shared" si="74"/>
        <v>89</v>
      </c>
      <c r="P58" s="27">
        <f t="shared" si="75"/>
        <v>0.89898989898989901</v>
      </c>
      <c r="Q58" s="31">
        <v>16</v>
      </c>
      <c r="R58" s="39">
        <v>17</v>
      </c>
      <c r="S58" s="27">
        <f t="shared" si="76"/>
        <v>1.5597776487181615E-2</v>
      </c>
      <c r="T58" s="27">
        <f t="shared" si="77"/>
        <v>7.9941860465116282E-3</v>
      </c>
      <c r="U58" s="18">
        <v>203043.28723404257</v>
      </c>
      <c r="V58" s="18">
        <v>230959.44444444444</v>
      </c>
      <c r="W58" s="72">
        <f t="shared" si="78"/>
        <v>-27916.157210401871</v>
      </c>
      <c r="X58" s="71">
        <f t="shared" si="79"/>
        <v>-0.12087038604354147</v>
      </c>
      <c r="Y58" s="5"/>
      <c r="Z58" s="3"/>
    </row>
    <row r="59" spans="1:26" ht="15.75" x14ac:dyDescent="0.25">
      <c r="A59" s="29">
        <v>45</v>
      </c>
      <c r="B59" s="26" t="s">
        <v>36</v>
      </c>
      <c r="C59" s="58">
        <v>25</v>
      </c>
      <c r="D59" s="33">
        <v>25</v>
      </c>
      <c r="E59" s="95">
        <f t="shared" si="68"/>
        <v>1</v>
      </c>
      <c r="F59" s="49">
        <v>33</v>
      </c>
      <c r="G59" s="44">
        <v>33</v>
      </c>
      <c r="H59" s="95">
        <f t="shared" si="69"/>
        <v>1</v>
      </c>
      <c r="I59" s="91">
        <f t="shared" si="70"/>
        <v>-8</v>
      </c>
      <c r="J59" s="70">
        <f t="shared" si="71"/>
        <v>-0.24242424242424243</v>
      </c>
      <c r="K59" s="31">
        <v>24</v>
      </c>
      <c r="L59" s="39">
        <v>22</v>
      </c>
      <c r="M59" s="27">
        <f t="shared" si="72"/>
        <v>1.3520090855010545E-3</v>
      </c>
      <c r="N59" s="95">
        <f t="shared" si="73"/>
        <v>2.0340236686390532E-3</v>
      </c>
      <c r="O59" s="87">
        <f t="shared" si="74"/>
        <v>-8</v>
      </c>
      <c r="P59" s="27">
        <f t="shared" si="75"/>
        <v>-0.24242424242424243</v>
      </c>
      <c r="Q59" s="31">
        <v>22</v>
      </c>
      <c r="R59" s="39">
        <v>22</v>
      </c>
      <c r="S59" s="27">
        <f t="shared" si="76"/>
        <v>2.074172405210321E-3</v>
      </c>
      <c r="T59" s="27">
        <f t="shared" si="77"/>
        <v>2.6647286821705426E-3</v>
      </c>
      <c r="U59" s="18">
        <v>256593.48</v>
      </c>
      <c r="V59" s="18">
        <v>266136.15151515149</v>
      </c>
      <c r="W59" s="72">
        <f t="shared" si="78"/>
        <v>-9542.67151515148</v>
      </c>
      <c r="X59" s="71">
        <f t="shared" si="79"/>
        <v>-3.5856351949269859E-2</v>
      </c>
      <c r="Y59" s="5"/>
      <c r="Z59" s="3"/>
    </row>
    <row r="60" spans="1:26" ht="15.75" x14ac:dyDescent="0.25">
      <c r="A60" s="29">
        <v>46</v>
      </c>
      <c r="B60" s="26" t="s">
        <v>24</v>
      </c>
      <c r="C60" s="58">
        <v>339</v>
      </c>
      <c r="D60" s="33">
        <v>241</v>
      </c>
      <c r="E60" s="95">
        <f t="shared" si="68"/>
        <v>0.71091445427728617</v>
      </c>
      <c r="F60" s="49">
        <v>203</v>
      </c>
      <c r="G60" s="44">
        <v>203</v>
      </c>
      <c r="H60" s="95">
        <f t="shared" si="69"/>
        <v>1</v>
      </c>
      <c r="I60" s="91">
        <f t="shared" si="70"/>
        <v>136</v>
      </c>
      <c r="J60" s="70">
        <f t="shared" si="71"/>
        <v>0.66995073891625612</v>
      </c>
      <c r="K60" s="31">
        <v>13</v>
      </c>
      <c r="L60" s="39">
        <v>15</v>
      </c>
      <c r="M60" s="27">
        <f t="shared" si="72"/>
        <v>1.8333243199394299E-2</v>
      </c>
      <c r="N60" s="95">
        <f t="shared" si="73"/>
        <v>1.251232741617357E-2</v>
      </c>
      <c r="O60" s="87">
        <f t="shared" si="74"/>
        <v>38</v>
      </c>
      <c r="P60" s="27">
        <f t="shared" si="75"/>
        <v>0.18719211822660098</v>
      </c>
      <c r="Q60" s="31">
        <v>12</v>
      </c>
      <c r="R60" s="39">
        <v>13</v>
      </c>
      <c r="S60" s="27">
        <f t="shared" si="76"/>
        <v>1.9995021986227494E-2</v>
      </c>
      <c r="T60" s="27">
        <f t="shared" si="77"/>
        <v>1.6392118863049095E-2</v>
      </c>
      <c r="U60" s="18">
        <v>210988.21576763486</v>
      </c>
      <c r="V60" s="18">
        <v>247973.16748768472</v>
      </c>
      <c r="W60" s="72">
        <f t="shared" si="78"/>
        <v>-36984.951720049867</v>
      </c>
      <c r="X60" s="71">
        <f t="shared" si="79"/>
        <v>-0.14914900710733825</v>
      </c>
      <c r="Y60" s="5"/>
      <c r="Z60" s="3"/>
    </row>
    <row r="61" spans="1:26" ht="15.75" x14ac:dyDescent="0.25">
      <c r="A61" s="29">
        <v>47</v>
      </c>
      <c r="B61" s="26" t="s">
        <v>37</v>
      </c>
      <c r="C61" s="58">
        <v>70</v>
      </c>
      <c r="D61" s="33">
        <v>68</v>
      </c>
      <c r="E61" s="95">
        <f t="shared" si="68"/>
        <v>0.97142857142857142</v>
      </c>
      <c r="F61" s="49">
        <v>74</v>
      </c>
      <c r="G61" s="44">
        <v>74</v>
      </c>
      <c r="H61" s="95">
        <f t="shared" si="69"/>
        <v>1</v>
      </c>
      <c r="I61" s="91">
        <f t="shared" si="70"/>
        <v>-4</v>
      </c>
      <c r="J61" s="70">
        <f t="shared" si="71"/>
        <v>-5.4054054054054057E-2</v>
      </c>
      <c r="K61" s="31">
        <v>19</v>
      </c>
      <c r="L61" s="39">
        <v>18</v>
      </c>
      <c r="M61" s="27">
        <f t="shared" si="72"/>
        <v>3.7856254394029528E-3</v>
      </c>
      <c r="N61" s="95">
        <f t="shared" si="73"/>
        <v>4.5611439842209072E-3</v>
      </c>
      <c r="O61" s="87">
        <f t="shared" si="74"/>
        <v>-6</v>
      </c>
      <c r="P61" s="27">
        <f t="shared" si="75"/>
        <v>-8.1081081081081086E-2</v>
      </c>
      <c r="Q61" s="31">
        <v>19</v>
      </c>
      <c r="R61" s="39">
        <v>18</v>
      </c>
      <c r="S61" s="27">
        <f t="shared" si="76"/>
        <v>5.6417489421720732E-3</v>
      </c>
      <c r="T61" s="27">
        <f t="shared" si="77"/>
        <v>5.9754521963824286E-3</v>
      </c>
      <c r="U61" s="18">
        <v>372145.5588235294</v>
      </c>
      <c r="V61" s="18">
        <v>360348.33783783781</v>
      </c>
      <c r="W61" s="72">
        <f t="shared" si="78"/>
        <v>11797.220985691587</v>
      </c>
      <c r="X61" s="71">
        <f t="shared" si="79"/>
        <v>3.2738380469512572E-2</v>
      </c>
      <c r="Y61" s="5"/>
      <c r="Z61" s="3"/>
    </row>
    <row r="62" spans="1:26" ht="15.75" x14ac:dyDescent="0.25">
      <c r="A62" s="29">
        <v>48</v>
      </c>
      <c r="B62" s="26"/>
      <c r="C62" s="55"/>
      <c r="D62" s="12"/>
      <c r="E62" s="114"/>
      <c r="F62" s="49"/>
      <c r="G62" s="44"/>
      <c r="H62" s="114"/>
      <c r="I62" s="91"/>
      <c r="J62" s="70"/>
      <c r="K62" s="31"/>
      <c r="L62" s="39"/>
      <c r="M62" s="27"/>
      <c r="N62" s="95"/>
      <c r="O62" s="87"/>
      <c r="P62" s="27"/>
      <c r="Q62" s="31"/>
      <c r="R62" s="39"/>
      <c r="S62" s="27"/>
      <c r="T62" s="88"/>
      <c r="U62" s="18"/>
      <c r="V62" s="18"/>
      <c r="W62" s="17"/>
      <c r="X62" s="71"/>
      <c r="Y62" s="16"/>
      <c r="Z62" s="3"/>
    </row>
    <row r="63" spans="1:26" s="1" customFormat="1" ht="15.75" x14ac:dyDescent="0.25">
      <c r="A63" s="29">
        <v>49</v>
      </c>
      <c r="B63" s="25" t="s">
        <v>20</v>
      </c>
      <c r="C63" s="55">
        <v>661</v>
      </c>
      <c r="D63" s="46">
        <f>SUM(D64:D70)</f>
        <v>537</v>
      </c>
      <c r="E63" s="94">
        <f>(D63/C63)</f>
        <v>0.81240544629349476</v>
      </c>
      <c r="F63" s="48">
        <v>470</v>
      </c>
      <c r="G63" s="41">
        <v>346</v>
      </c>
      <c r="H63" s="94">
        <f>(G63/F63)</f>
        <v>0.7361702127659574</v>
      </c>
      <c r="I63" s="93">
        <f t="shared" ref="I63:I67" si="80">(C63-F63)</f>
        <v>191</v>
      </c>
      <c r="J63" s="66">
        <f t="shared" ref="J63:J67" si="81">(I63/F63)</f>
        <v>0.40638297872340423</v>
      </c>
      <c r="K63" s="30"/>
      <c r="L63" s="11"/>
      <c r="M63" s="28">
        <f t="shared" ref="M63:M67" si="82">(C63/C$15)</f>
        <v>3.5747120220647882E-2</v>
      </c>
      <c r="N63" s="94">
        <f t="shared" ref="N63:N67" si="83">(F63/F$15)</f>
        <v>2.8969428007889545E-2</v>
      </c>
      <c r="O63" s="86">
        <f t="shared" ref="O63:O67" si="84">(D63-G63)</f>
        <v>191</v>
      </c>
      <c r="P63" s="28">
        <f t="shared" ref="P63:P67" si="85">(O63/G63)</f>
        <v>0.55202312138728327</v>
      </c>
      <c r="Q63" s="30"/>
      <c r="R63" s="11"/>
      <c r="S63" s="28">
        <f t="shared" ref="S63:S67" si="86">(D63/D$15)</f>
        <v>4.4553223263917696E-2</v>
      </c>
      <c r="T63" s="28">
        <f t="shared" ref="T63:T67" si="87">(G63/G$15)</f>
        <v>2.7939276485788114E-2</v>
      </c>
      <c r="U63" s="20">
        <v>205458.72315882874</v>
      </c>
      <c r="V63" s="20">
        <v>215071.89306358382</v>
      </c>
      <c r="W63" s="68">
        <f t="shared" ref="W63:W67" si="88">(U63-V63)</f>
        <v>-9613.1699047550792</v>
      </c>
      <c r="X63" s="69">
        <f t="shared" ref="X63:X67" si="89">(W63/V63)</f>
        <v>-4.4697471937502516E-2</v>
      </c>
      <c r="Y63" s="23"/>
      <c r="Z63" s="2"/>
    </row>
    <row r="64" spans="1:26" ht="15.75" x14ac:dyDescent="0.25">
      <c r="A64" s="29">
        <v>50</v>
      </c>
      <c r="B64" s="26" t="s">
        <v>31</v>
      </c>
      <c r="C64" s="58">
        <v>54</v>
      </c>
      <c r="D64" s="33">
        <v>54</v>
      </c>
      <c r="E64" s="95">
        <f>(D64/C64)</f>
        <v>1</v>
      </c>
      <c r="F64" s="49">
        <v>43</v>
      </c>
      <c r="G64" s="44">
        <v>41</v>
      </c>
      <c r="H64" s="95">
        <f>(G64/F64)</f>
        <v>0.95348837209302328</v>
      </c>
      <c r="I64" s="91">
        <f t="shared" si="80"/>
        <v>11</v>
      </c>
      <c r="J64" s="70">
        <f t="shared" si="81"/>
        <v>0.2558139534883721</v>
      </c>
      <c r="K64" s="31">
        <v>22</v>
      </c>
      <c r="L64" s="39">
        <v>21</v>
      </c>
      <c r="M64" s="27">
        <f t="shared" si="82"/>
        <v>2.9203396246822778E-3</v>
      </c>
      <c r="N64" s="95">
        <f t="shared" si="83"/>
        <v>2.6503944773175543E-3</v>
      </c>
      <c r="O64" s="87">
        <f t="shared" si="84"/>
        <v>13</v>
      </c>
      <c r="P64" s="27">
        <f t="shared" si="85"/>
        <v>0.31707317073170732</v>
      </c>
      <c r="Q64" s="31">
        <v>21</v>
      </c>
      <c r="R64" s="39">
        <v>21</v>
      </c>
      <c r="S64" s="27">
        <f t="shared" si="86"/>
        <v>4.4802123952542936E-3</v>
      </c>
      <c r="T64" s="27">
        <f t="shared" si="87"/>
        <v>3.3107235142118864E-3</v>
      </c>
      <c r="U64" s="18">
        <v>223278.12962962964</v>
      </c>
      <c r="V64" s="18">
        <v>209872.21951219512</v>
      </c>
      <c r="W64" s="72">
        <f t="shared" si="88"/>
        <v>13405.910117434512</v>
      </c>
      <c r="X64" s="71">
        <f t="shared" si="89"/>
        <v>6.3876534724766329E-2</v>
      </c>
      <c r="Y64" s="5"/>
      <c r="Z64" s="3"/>
    </row>
    <row r="65" spans="1:26" ht="15.75" x14ac:dyDescent="0.25">
      <c r="A65" s="29">
        <v>51</v>
      </c>
      <c r="B65" s="26" t="s">
        <v>27</v>
      </c>
      <c r="C65" s="58">
        <v>25</v>
      </c>
      <c r="D65" s="33">
        <v>25</v>
      </c>
      <c r="E65" s="95">
        <f>(D65/C65)</f>
        <v>1</v>
      </c>
      <c r="F65" s="49">
        <v>16</v>
      </c>
      <c r="G65" s="44">
        <v>16</v>
      </c>
      <c r="H65" s="95">
        <f>(G65/F65)</f>
        <v>1</v>
      </c>
      <c r="I65" s="91">
        <f t="shared" si="80"/>
        <v>9</v>
      </c>
      <c r="J65" s="70">
        <f t="shared" si="81"/>
        <v>0.5625</v>
      </c>
      <c r="K65" s="31">
        <v>9</v>
      </c>
      <c r="L65" s="39">
        <v>24</v>
      </c>
      <c r="M65" s="27">
        <f t="shared" si="82"/>
        <v>1.3520090855010545E-3</v>
      </c>
      <c r="N65" s="95">
        <f t="shared" si="83"/>
        <v>9.8619329388560163E-4</v>
      </c>
      <c r="O65" s="87">
        <f t="shared" si="84"/>
        <v>9</v>
      </c>
      <c r="P65" s="27">
        <f t="shared" si="85"/>
        <v>0.5625</v>
      </c>
      <c r="Q65" s="31">
        <v>9</v>
      </c>
      <c r="R65" s="39">
        <v>24</v>
      </c>
      <c r="S65" s="27">
        <f t="shared" si="86"/>
        <v>2.074172405210321E-3</v>
      </c>
      <c r="T65" s="27">
        <f t="shared" si="87"/>
        <v>1.2919896640826874E-3</v>
      </c>
      <c r="U65" s="18">
        <v>220498.56910569104</v>
      </c>
      <c r="V65" s="18">
        <v>153297.5</v>
      </c>
      <c r="W65" s="72">
        <f t="shared" si="88"/>
        <v>67201.069105691044</v>
      </c>
      <c r="X65" s="71">
        <f t="shared" si="89"/>
        <v>0.43837028722380367</v>
      </c>
      <c r="Y65" s="5"/>
      <c r="Z65" s="3"/>
    </row>
    <row r="66" spans="1:26" ht="15.75" x14ac:dyDescent="0.25">
      <c r="A66" s="29">
        <v>52</v>
      </c>
      <c r="B66" s="26" t="s">
        <v>28</v>
      </c>
      <c r="C66" s="58">
        <v>266</v>
      </c>
      <c r="D66" s="33">
        <v>226</v>
      </c>
      <c r="E66" s="95">
        <f>(D66/C66)</f>
        <v>0.84962406015037595</v>
      </c>
      <c r="F66" s="49">
        <v>129</v>
      </c>
      <c r="G66" s="44">
        <v>125</v>
      </c>
      <c r="H66" s="95">
        <f>(G66/F66)</f>
        <v>0.96899224806201545</v>
      </c>
      <c r="I66" s="91">
        <f t="shared" si="80"/>
        <v>137</v>
      </c>
      <c r="J66" s="70">
        <f t="shared" si="81"/>
        <v>1.0620155038759691</v>
      </c>
      <c r="K66" s="31">
        <v>15</v>
      </c>
      <c r="L66" s="39">
        <v>16</v>
      </c>
      <c r="M66" s="27">
        <f t="shared" si="82"/>
        <v>1.438537666973122E-2</v>
      </c>
      <c r="N66" s="95">
        <f t="shared" si="83"/>
        <v>7.9511834319526634E-3</v>
      </c>
      <c r="O66" s="87">
        <f t="shared" si="84"/>
        <v>101</v>
      </c>
      <c r="P66" s="27">
        <f t="shared" si="85"/>
        <v>0.80800000000000005</v>
      </c>
      <c r="Q66" s="31">
        <v>14</v>
      </c>
      <c r="R66" s="39">
        <v>16</v>
      </c>
      <c r="S66" s="27">
        <f t="shared" si="86"/>
        <v>1.8750518543101304E-2</v>
      </c>
      <c r="T66" s="27">
        <f t="shared" si="87"/>
        <v>1.0093669250645995E-2</v>
      </c>
      <c r="U66" s="18">
        <v>143343.73451327434</v>
      </c>
      <c r="V66" s="18">
        <v>170245.32800000001</v>
      </c>
      <c r="W66" s="72">
        <f t="shared" si="88"/>
        <v>-26901.593486725673</v>
      </c>
      <c r="X66" s="71">
        <f t="shared" si="89"/>
        <v>-0.1580166328366184</v>
      </c>
      <c r="Y66" s="5"/>
      <c r="Z66" s="3"/>
    </row>
    <row r="67" spans="1:26" ht="15.75" x14ac:dyDescent="0.25">
      <c r="A67" s="29">
        <v>53</v>
      </c>
      <c r="B67" s="26" t="s">
        <v>32</v>
      </c>
      <c r="C67" s="58">
        <v>316</v>
      </c>
      <c r="D67" s="33">
        <v>232</v>
      </c>
      <c r="E67" s="95">
        <f>(D67/C67)</f>
        <v>0.73417721518987344</v>
      </c>
      <c r="F67" s="49">
        <v>282</v>
      </c>
      <c r="G67" s="44">
        <v>164</v>
      </c>
      <c r="H67" s="95">
        <f>(G67/F67)</f>
        <v>0.58156028368794321</v>
      </c>
      <c r="I67" s="91">
        <f t="shared" si="80"/>
        <v>34</v>
      </c>
      <c r="J67" s="70">
        <f t="shared" si="81"/>
        <v>0.12056737588652482</v>
      </c>
      <c r="K67" s="31">
        <v>14</v>
      </c>
      <c r="L67" s="39">
        <v>13</v>
      </c>
      <c r="M67" s="27">
        <f t="shared" si="82"/>
        <v>1.7089394840733331E-2</v>
      </c>
      <c r="N67" s="95">
        <f t="shared" si="83"/>
        <v>1.7381656804733726E-2</v>
      </c>
      <c r="O67" s="87">
        <f t="shared" si="84"/>
        <v>68</v>
      </c>
      <c r="P67" s="27">
        <f t="shared" si="85"/>
        <v>0.41463414634146339</v>
      </c>
      <c r="Q67" s="31">
        <v>13</v>
      </c>
      <c r="R67" s="39">
        <v>15</v>
      </c>
      <c r="S67" s="27">
        <f t="shared" si="86"/>
        <v>1.9248319920351781E-2</v>
      </c>
      <c r="T67" s="27">
        <f t="shared" si="87"/>
        <v>1.3242894056847546E-2</v>
      </c>
      <c r="U67" s="18">
        <v>221951.11206896551</v>
      </c>
      <c r="V67" s="18">
        <v>256565.17073170733</v>
      </c>
      <c r="W67" s="72">
        <f t="shared" si="88"/>
        <v>-34614.058662741823</v>
      </c>
      <c r="X67" s="71">
        <f t="shared" si="89"/>
        <v>-0.13491331876429197</v>
      </c>
      <c r="Y67" s="5"/>
      <c r="Z67" s="3"/>
    </row>
    <row r="68" spans="1:26" ht="15" thickBot="1" x14ac:dyDescent="0.25">
      <c r="B68" s="52"/>
      <c r="C68" s="100"/>
      <c r="D68" s="101"/>
      <c r="E68" s="148"/>
      <c r="F68" s="100"/>
      <c r="G68" s="102"/>
      <c r="H68" s="115"/>
      <c r="I68" s="111"/>
      <c r="J68" s="104"/>
      <c r="K68" s="104"/>
      <c r="L68" s="105"/>
      <c r="M68" s="103"/>
      <c r="N68" s="110"/>
      <c r="O68" s="90"/>
      <c r="P68" s="79"/>
      <c r="Q68" s="79"/>
      <c r="R68" s="80"/>
      <c r="S68" s="79"/>
      <c r="T68" s="80"/>
      <c r="U68" s="51"/>
      <c r="V68" s="34"/>
      <c r="W68" s="80"/>
      <c r="X68" s="81"/>
      <c r="Y68" s="16"/>
    </row>
    <row r="69" spans="1:26" ht="15" thickTop="1" x14ac:dyDescent="0.2">
      <c r="B69" s="10"/>
      <c r="C69" s="3"/>
      <c r="D69" s="3"/>
      <c r="E69" s="3"/>
      <c r="F69" s="3"/>
      <c r="G69" s="3"/>
      <c r="H69" s="38"/>
      <c r="I69" s="38"/>
      <c r="J69" s="38"/>
      <c r="K69" s="38"/>
      <c r="L69" s="38"/>
      <c r="M69" s="38"/>
      <c r="N69" s="38"/>
      <c r="O69" s="82"/>
      <c r="P69" s="82"/>
      <c r="Q69" s="82"/>
      <c r="R69" s="82"/>
      <c r="S69" s="82"/>
      <c r="T69" s="10"/>
      <c r="U69" s="10"/>
      <c r="V69" s="10"/>
      <c r="W69" s="10"/>
      <c r="X69" s="10"/>
      <c r="Y69" s="3"/>
    </row>
    <row r="70" spans="1:26" x14ac:dyDescent="0.2">
      <c r="B70" s="2" t="s">
        <v>45</v>
      </c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</row>
    <row r="71" spans="1:26" x14ac:dyDescent="0.2">
      <c r="B71" s="2" t="s">
        <v>58</v>
      </c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</row>
  </sheetData>
  <autoFilter ref="A33:Y66" xr:uid="{00000000-0009-0000-0000-000008000000}">
    <sortState xmlns:xlrd2="http://schemas.microsoft.com/office/spreadsheetml/2017/richdata2" ref="A34:Y66">
      <sortCondition ref="A34:A66"/>
    </sortState>
  </autoFilter>
  <sortState xmlns:xlrd2="http://schemas.microsoft.com/office/spreadsheetml/2017/richdata2" ref="A34:F67">
    <sortCondition ref="A34:A67"/>
  </sortState>
  <mergeCells count="35">
    <mergeCell ref="S9:T10"/>
    <mergeCell ref="U9:X10"/>
    <mergeCell ref="N11:N13"/>
    <mergeCell ref="Q11:Q13"/>
    <mergeCell ref="R11:R13"/>
    <mergeCell ref="S11:S13"/>
    <mergeCell ref="W12:W13"/>
    <mergeCell ref="X12:X13"/>
    <mergeCell ref="W11:X11"/>
    <mergeCell ref="T11:T13"/>
    <mergeCell ref="U11:U13"/>
    <mergeCell ref="V11:V13"/>
    <mergeCell ref="O11:O13"/>
    <mergeCell ref="P11:P13"/>
    <mergeCell ref="I9:J10"/>
    <mergeCell ref="K9:L10"/>
    <mergeCell ref="M9:N10"/>
    <mergeCell ref="O9:P10"/>
    <mergeCell ref="Q9:R10"/>
    <mergeCell ref="B6:B13"/>
    <mergeCell ref="C6:E8"/>
    <mergeCell ref="F6:H8"/>
    <mergeCell ref="I6:N8"/>
    <mergeCell ref="O6:X8"/>
    <mergeCell ref="C9:C13"/>
    <mergeCell ref="D9:D13"/>
    <mergeCell ref="E9:E13"/>
    <mergeCell ref="F9:F13"/>
    <mergeCell ref="G9:G13"/>
    <mergeCell ref="H9:H13"/>
    <mergeCell ref="I11:I13"/>
    <mergeCell ref="J11:J13"/>
    <mergeCell ref="K11:K13"/>
    <mergeCell ref="L11:L13"/>
    <mergeCell ref="M11:M13"/>
  </mergeCells>
  <pageMargins left="0.7" right="0.7" top="0.75" bottom="0.75" header="0.3" footer="0.3"/>
  <pageSetup paperSize="17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B296E31-DC60-4651-9F1B-C1291CE2E4F6}"/>
</file>

<file path=customXml/itemProps2.xml><?xml version="1.0" encoding="utf-8"?>
<ds:datastoreItem xmlns:ds="http://schemas.openxmlformats.org/officeDocument/2006/customXml" ds:itemID="{55E87B64-F897-43C3-A43F-46963C711754}"/>
</file>

<file path=customXml/itemProps3.xml><?xml version="1.0" encoding="utf-8"?>
<ds:datastoreItem xmlns:ds="http://schemas.openxmlformats.org/officeDocument/2006/customXml" ds:itemID="{9EC30459-B8FC-4F3C-A694-2852961A3F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3B</vt:lpstr>
      <vt:lpstr>'Table 3B'!Print_Area</vt:lpstr>
    </vt:vector>
  </TitlesOfParts>
  <Company>Maryland Dept. of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jash</dc:creator>
  <cp:lastModifiedBy>Jesse Ash</cp:lastModifiedBy>
  <cp:lastPrinted>2021-01-13T18:14:16Z</cp:lastPrinted>
  <dcterms:created xsi:type="dcterms:W3CDTF">2011-05-10T16:56:21Z</dcterms:created>
  <dcterms:modified xsi:type="dcterms:W3CDTF">2021-01-13T18:14:26Z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