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E9FDD1A3-1878-4F1B-81EF-0211B2FDC117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1C" sheetId="2" r:id="rId1"/>
  </sheets>
  <definedNames>
    <definedName name="_xlnm.Print_Area" localSheetId="0">Table1C!$B$2:$AK$70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0" i="2" l="1"/>
  <c r="M30" i="2"/>
  <c r="G66" i="2"/>
  <c r="F66" i="2"/>
  <c r="G65" i="2"/>
  <c r="F65" i="2"/>
  <c r="G64" i="2"/>
  <c r="F64" i="2"/>
  <c r="G63" i="2"/>
  <c r="F63" i="2"/>
  <c r="G60" i="2"/>
  <c r="F60" i="2"/>
  <c r="G59" i="2"/>
  <c r="F59" i="2"/>
  <c r="G58" i="2"/>
  <c r="F58" i="2"/>
  <c r="G57" i="2"/>
  <c r="F57" i="2"/>
  <c r="G56" i="2"/>
  <c r="F56" i="2"/>
  <c r="G53" i="2"/>
  <c r="F53" i="2"/>
  <c r="G52" i="2"/>
  <c r="F52" i="2"/>
  <c r="G51" i="2"/>
  <c r="F51" i="2"/>
  <c r="F50" i="2"/>
  <c r="G50" i="2"/>
  <c r="G48" i="2"/>
  <c r="F48" i="2"/>
  <c r="G47" i="2"/>
  <c r="F47" i="2"/>
  <c r="G46" i="2"/>
  <c r="F46" i="2"/>
  <c r="G43" i="2"/>
  <c r="F43" i="2"/>
  <c r="G42" i="2"/>
  <c r="F42" i="2"/>
  <c r="G41" i="2"/>
  <c r="F41" i="2"/>
  <c r="G38" i="2"/>
  <c r="F38" i="2"/>
  <c r="G37" i="2"/>
  <c r="F37" i="2"/>
  <c r="G36" i="2"/>
  <c r="F36" i="2"/>
  <c r="G35" i="2"/>
  <c r="F35" i="2"/>
  <c r="G34" i="2"/>
  <c r="F34" i="2"/>
  <c r="G33" i="2"/>
  <c r="F33" i="2"/>
  <c r="F30" i="2"/>
  <c r="G29" i="2"/>
  <c r="F29" i="2"/>
  <c r="G28" i="2"/>
  <c r="F28" i="2"/>
  <c r="G27" i="2"/>
  <c r="F27" i="2"/>
  <c r="G26" i="2"/>
  <c r="F26" i="2"/>
  <c r="G23" i="2"/>
  <c r="F23" i="2"/>
  <c r="G22" i="2"/>
  <c r="F22" i="2"/>
  <c r="G20" i="2"/>
  <c r="F20" i="2"/>
  <c r="G19" i="2"/>
  <c r="F19" i="2"/>
  <c r="G18" i="2"/>
  <c r="F18" i="2"/>
  <c r="L66" i="2"/>
  <c r="L65" i="2"/>
  <c r="L64" i="2"/>
  <c r="L63" i="2"/>
  <c r="L62" i="2"/>
  <c r="L60" i="2"/>
  <c r="L59" i="2"/>
  <c r="L58" i="2"/>
  <c r="L57" i="2"/>
  <c r="L56" i="2"/>
  <c r="L55" i="2"/>
  <c r="L53" i="2"/>
  <c r="L52" i="2"/>
  <c r="L51" i="2"/>
  <c r="L50" i="2"/>
  <c r="L48" i="2"/>
  <c r="L47" i="2"/>
  <c r="L46" i="2"/>
  <c r="L45" i="2"/>
  <c r="L43" i="2"/>
  <c r="L42" i="2"/>
  <c r="L41" i="2"/>
  <c r="L40" i="2"/>
  <c r="L38" i="2"/>
  <c r="L37" i="2"/>
  <c r="L36" i="2"/>
  <c r="L35" i="2"/>
  <c r="L34" i="2"/>
  <c r="L33" i="2"/>
  <c r="L32" i="2"/>
  <c r="L30" i="2"/>
  <c r="L29" i="2"/>
  <c r="L28" i="2"/>
  <c r="L27" i="2"/>
  <c r="L26" i="2"/>
  <c r="L25" i="2"/>
  <c r="L23" i="2"/>
  <c r="L22" i="2"/>
  <c r="L21" i="2"/>
  <c r="L20" i="2"/>
  <c r="L19" i="2"/>
  <c r="L18" i="2"/>
  <c r="L17" i="2"/>
  <c r="L14" i="2"/>
  <c r="N66" i="2"/>
  <c r="M66" i="2"/>
  <c r="N65" i="2"/>
  <c r="M65" i="2"/>
  <c r="N64" i="2"/>
  <c r="M64" i="2"/>
  <c r="N63" i="2"/>
  <c r="M63" i="2"/>
  <c r="N60" i="2"/>
  <c r="M60" i="2"/>
  <c r="N59" i="2"/>
  <c r="M59" i="2"/>
  <c r="N58" i="2"/>
  <c r="M58" i="2"/>
  <c r="N57" i="2"/>
  <c r="M57" i="2"/>
  <c r="N56" i="2"/>
  <c r="M56" i="2"/>
  <c r="N53" i="2"/>
  <c r="M53" i="2"/>
  <c r="N52" i="2"/>
  <c r="M52" i="2"/>
  <c r="N51" i="2"/>
  <c r="M51" i="2"/>
  <c r="N48" i="2"/>
  <c r="M48" i="2"/>
  <c r="N47" i="2"/>
  <c r="M47" i="2"/>
  <c r="N46" i="2"/>
  <c r="M46" i="2"/>
  <c r="N43" i="2"/>
  <c r="M43" i="2"/>
  <c r="N42" i="2"/>
  <c r="M42" i="2"/>
  <c r="N41" i="2"/>
  <c r="M41" i="2"/>
  <c r="N38" i="2"/>
  <c r="M38" i="2"/>
  <c r="N37" i="2"/>
  <c r="M37" i="2"/>
  <c r="N36" i="2"/>
  <c r="M36" i="2"/>
  <c r="N35" i="2"/>
  <c r="M35" i="2"/>
  <c r="N34" i="2"/>
  <c r="M34" i="2"/>
  <c r="N33" i="2"/>
  <c r="M33" i="2"/>
  <c r="N29" i="2"/>
  <c r="M29" i="2"/>
  <c r="N28" i="2"/>
  <c r="M28" i="2"/>
  <c r="N27" i="2"/>
  <c r="M27" i="2"/>
  <c r="N26" i="2"/>
  <c r="M26" i="2"/>
  <c r="N23" i="2"/>
  <c r="M23" i="2"/>
  <c r="N22" i="2"/>
  <c r="M22" i="2"/>
  <c r="N20" i="2"/>
  <c r="M20" i="2"/>
  <c r="N19" i="2"/>
  <c r="M19" i="2"/>
  <c r="N18" i="2"/>
  <c r="M18" i="2"/>
  <c r="Q62" i="2"/>
  <c r="Q55" i="2"/>
  <c r="Q50" i="2"/>
  <c r="Q45" i="2"/>
  <c r="Q40" i="2"/>
  <c r="Q32" i="2"/>
  <c r="Q30" i="2"/>
  <c r="Q29" i="2"/>
  <c r="Q28" i="2"/>
  <c r="Q27" i="2"/>
  <c r="Q26" i="2"/>
  <c r="Q25" i="2"/>
  <c r="Q23" i="2"/>
  <c r="Q22" i="2"/>
  <c r="Q21" i="2"/>
  <c r="Q20" i="2"/>
  <c r="Q19" i="2"/>
  <c r="Q18" i="2"/>
  <c r="Q17" i="2"/>
  <c r="Q14" i="2"/>
  <c r="V66" i="2"/>
  <c r="V65" i="2"/>
  <c r="V64" i="2"/>
  <c r="V63" i="2"/>
  <c r="V60" i="2"/>
  <c r="V59" i="2"/>
  <c r="V58" i="2"/>
  <c r="V57" i="2"/>
  <c r="V56" i="2"/>
  <c r="V53" i="2"/>
  <c r="V52" i="2"/>
  <c r="V51" i="2"/>
  <c r="V48" i="2"/>
  <c r="V47" i="2"/>
  <c r="V46" i="2"/>
  <c r="V43" i="2"/>
  <c r="V42" i="2"/>
  <c r="V41" i="2"/>
  <c r="V38" i="2"/>
  <c r="V37" i="2"/>
  <c r="V36" i="2"/>
  <c r="V35" i="2"/>
  <c r="V34" i="2"/>
  <c r="V33" i="2"/>
  <c r="Y53" i="2"/>
  <c r="Y51" i="2"/>
  <c r="AJ66" i="2"/>
  <c r="AJ65" i="2"/>
  <c r="AJ60" i="2"/>
  <c r="AJ59" i="2"/>
  <c r="AJ53" i="2"/>
  <c r="AJ52" i="2"/>
  <c r="AJ51" i="2"/>
  <c r="AJ47" i="2"/>
  <c r="AJ46" i="2"/>
  <c r="AJ42" i="2"/>
  <c r="AJ41" i="2"/>
  <c r="AJ38" i="2"/>
  <c r="AJ37" i="2"/>
  <c r="AJ35" i="2"/>
  <c r="AJ34" i="2"/>
  <c r="AJ33" i="2"/>
  <c r="AK30" i="2"/>
  <c r="AK29" i="2"/>
  <c r="AK28" i="2"/>
  <c r="AK27" i="2"/>
  <c r="AK26" i="2" s="1"/>
  <c r="AK25" i="2" s="1"/>
  <c r="AK23" i="2"/>
  <c r="AK22" i="2"/>
  <c r="AK21" i="2" s="1"/>
  <c r="AK20" i="2"/>
  <c r="AK19" i="2"/>
  <c r="AK18" i="2"/>
  <c r="AK17" i="2" s="1"/>
  <c r="AI30" i="2"/>
  <c r="AI29" i="2"/>
  <c r="AI28" i="2"/>
  <c r="AI27" i="2"/>
  <c r="AI26" i="2" s="1"/>
  <c r="AI25" i="2" s="1"/>
  <c r="AI23" i="2"/>
  <c r="AI22" i="2"/>
  <c r="AI21" i="2" s="1"/>
  <c r="AI20" i="2"/>
  <c r="AI19" i="2"/>
  <c r="AI18" i="2"/>
  <c r="AI17" i="2" s="1"/>
  <c r="AI14" i="2" s="1"/>
  <c r="AH30" i="2"/>
  <c r="AH29" i="2"/>
  <c r="AH28" i="2"/>
  <c r="AH27" i="2"/>
  <c r="AH26" i="2" s="1"/>
  <c r="AH25" i="2" s="1"/>
  <c r="AH23" i="2"/>
  <c r="AH22" i="2"/>
  <c r="AH21" i="2" s="1"/>
  <c r="AH20" i="2"/>
  <c r="AH19" i="2"/>
  <c r="AH18" i="2"/>
  <c r="AH17" i="2" s="1"/>
  <c r="AG30" i="2"/>
  <c r="AG29" i="2"/>
  <c r="AG28" i="2"/>
  <c r="AG27" i="2"/>
  <c r="AG26" i="2" s="1"/>
  <c r="AG25" i="2" s="1"/>
  <c r="AG23" i="2"/>
  <c r="AG22" i="2"/>
  <c r="AG21" i="2" s="1"/>
  <c r="AG20" i="2"/>
  <c r="AG19" i="2"/>
  <c r="AG18" i="2"/>
  <c r="AG17" i="2" s="1"/>
  <c r="AG14" i="2" s="1"/>
  <c r="AF30" i="2"/>
  <c r="AF29" i="2"/>
  <c r="AF28" i="2"/>
  <c r="AF27" i="2"/>
  <c r="AF26" i="2" s="1"/>
  <c r="AF25" i="2" s="1"/>
  <c r="AF23" i="2"/>
  <c r="AF22" i="2"/>
  <c r="AF21" i="2" s="1"/>
  <c r="AF20" i="2"/>
  <c r="AF19" i="2"/>
  <c r="AF18" i="2"/>
  <c r="AF17" i="2" s="1"/>
  <c r="AE30" i="2"/>
  <c r="AE29" i="2"/>
  <c r="AE28" i="2"/>
  <c r="AE27" i="2"/>
  <c r="AE26" i="2" s="1"/>
  <c r="AE25" i="2" s="1"/>
  <c r="AE23" i="2"/>
  <c r="AE22" i="2"/>
  <c r="AE21" i="2" s="1"/>
  <c r="AE20" i="2"/>
  <c r="AE19" i="2"/>
  <c r="AE18" i="2"/>
  <c r="AE17" i="2" s="1"/>
  <c r="AE14" i="2" s="1"/>
  <c r="AD30" i="2"/>
  <c r="AD29" i="2"/>
  <c r="AD28" i="2"/>
  <c r="AD27" i="2"/>
  <c r="AD26" i="2" s="1"/>
  <c r="AD25" i="2" s="1"/>
  <c r="AD23" i="2"/>
  <c r="AD22" i="2"/>
  <c r="AD21" i="2" s="1"/>
  <c r="AD20" i="2"/>
  <c r="AD19" i="2"/>
  <c r="AD18" i="2"/>
  <c r="AD17" i="2" s="1"/>
  <c r="AC30" i="2"/>
  <c r="AC29" i="2"/>
  <c r="AC28" i="2"/>
  <c r="AC27" i="2"/>
  <c r="AC26" i="2" s="1"/>
  <c r="AC25" i="2" s="1"/>
  <c r="AC23" i="2"/>
  <c r="AC22" i="2"/>
  <c r="AC21" i="2" s="1"/>
  <c r="AC20" i="2"/>
  <c r="AC19" i="2"/>
  <c r="AC18" i="2"/>
  <c r="AC17" i="2" s="1"/>
  <c r="AC14" i="2" s="1"/>
  <c r="AB30" i="2"/>
  <c r="AB29" i="2"/>
  <c r="AB28" i="2"/>
  <c r="AB27" i="2"/>
  <c r="AB26" i="2" s="1"/>
  <c r="AB25" i="2" s="1"/>
  <c r="AB23" i="2"/>
  <c r="AB22" i="2"/>
  <c r="AB21" i="2" s="1"/>
  <c r="AB20" i="2"/>
  <c r="AB19" i="2"/>
  <c r="AB18" i="2"/>
  <c r="AB17" i="2" s="1"/>
  <c r="Z30" i="2"/>
  <c r="Z29" i="2"/>
  <c r="Z28" i="2"/>
  <c r="Z27" i="2"/>
  <c r="Z26" i="2" s="1"/>
  <c r="Z25" i="2" s="1"/>
  <c r="Z23" i="2"/>
  <c r="Z22" i="2"/>
  <c r="Z21" i="2" s="1"/>
  <c r="Z20" i="2"/>
  <c r="Z19" i="2"/>
  <c r="Z18" i="2"/>
  <c r="Z17" i="2" s="1"/>
  <c r="Z14" i="2" s="1"/>
  <c r="T30" i="2"/>
  <c r="T29" i="2"/>
  <c r="T23" i="2"/>
  <c r="T22" i="2"/>
  <c r="T20" i="2"/>
  <c r="S30" i="2"/>
  <c r="S29" i="2"/>
  <c r="S23" i="2"/>
  <c r="S22" i="2"/>
  <c r="S21" i="2" s="1"/>
  <c r="S20" i="2"/>
  <c r="O30" i="2"/>
  <c r="O29" i="2"/>
  <c r="O23" i="2"/>
  <c r="O22" i="2"/>
  <c r="O20" i="2"/>
  <c r="J30" i="2"/>
  <c r="J29" i="2"/>
  <c r="J23" i="2"/>
  <c r="J22" i="2"/>
  <c r="J21" i="2" s="1"/>
  <c r="J20" i="2"/>
  <c r="H30" i="2"/>
  <c r="H29" i="2"/>
  <c r="H23" i="2"/>
  <c r="H22" i="2"/>
  <c r="H20" i="2"/>
  <c r="D30" i="2"/>
  <c r="D29" i="2"/>
  <c r="D23" i="2"/>
  <c r="D22" i="2"/>
  <c r="D21" i="2" s="1"/>
  <c r="D20" i="2"/>
  <c r="C30" i="2"/>
  <c r="C29" i="2"/>
  <c r="C23" i="2"/>
  <c r="C21" i="2" s="1"/>
  <c r="C22" i="2"/>
  <c r="C20" i="2"/>
  <c r="Z32" i="2"/>
  <c r="AB32" i="2"/>
  <c r="AC32" i="2"/>
  <c r="AD32" i="2"/>
  <c r="AE32" i="2"/>
  <c r="AF32" i="2"/>
  <c r="AG32" i="2"/>
  <c r="AH32" i="2"/>
  <c r="AI32" i="2"/>
  <c r="AK32" i="2"/>
  <c r="Z62" i="2"/>
  <c r="AB62" i="2"/>
  <c r="AC62" i="2"/>
  <c r="AD62" i="2"/>
  <c r="AE62" i="2"/>
  <c r="AF62" i="2"/>
  <c r="AG62" i="2"/>
  <c r="AH62" i="2"/>
  <c r="AI62" i="2"/>
  <c r="AK62" i="2"/>
  <c r="C55" i="2"/>
  <c r="D55" i="2"/>
  <c r="E55" i="2"/>
  <c r="H55" i="2"/>
  <c r="I55" i="2"/>
  <c r="J55" i="2"/>
  <c r="O55" i="2"/>
  <c r="P55" i="2"/>
  <c r="R55" i="2"/>
  <c r="S55" i="2"/>
  <c r="T55" i="2"/>
  <c r="V55" i="2" s="1"/>
  <c r="Z55" i="2"/>
  <c r="AB55" i="2"/>
  <c r="AC55" i="2"/>
  <c r="AD55" i="2"/>
  <c r="AE55" i="2"/>
  <c r="AF55" i="2"/>
  <c r="AG55" i="2"/>
  <c r="AH55" i="2"/>
  <c r="AI55" i="2"/>
  <c r="AK55" i="2"/>
  <c r="C50" i="2"/>
  <c r="C62" i="2" s="1"/>
  <c r="C45" i="2" s="1"/>
  <c r="D50" i="2"/>
  <c r="E50" i="2"/>
  <c r="H50" i="2"/>
  <c r="H62" i="2" s="1"/>
  <c r="H45" i="2" s="1"/>
  <c r="I50" i="2"/>
  <c r="I62" i="2" s="1"/>
  <c r="I45" i="2" s="1"/>
  <c r="J50" i="2"/>
  <c r="J62" i="2" s="1"/>
  <c r="O50" i="2"/>
  <c r="O62" i="2" s="1"/>
  <c r="O45" i="2" s="1"/>
  <c r="P50" i="2"/>
  <c r="P62" i="2" s="1"/>
  <c r="P45" i="2" s="1"/>
  <c r="R50" i="2"/>
  <c r="R62" i="2" s="1"/>
  <c r="R45" i="2" s="1"/>
  <c r="S50" i="2"/>
  <c r="S62" i="2" s="1"/>
  <c r="S45" i="2" s="1"/>
  <c r="T50" i="2"/>
  <c r="Y52" i="2" s="1"/>
  <c r="Z50" i="2"/>
  <c r="AB50" i="2"/>
  <c r="AC50" i="2"/>
  <c r="AD50" i="2"/>
  <c r="AE50" i="2"/>
  <c r="AF50" i="2"/>
  <c r="AG50" i="2"/>
  <c r="AH50" i="2"/>
  <c r="AI50" i="2"/>
  <c r="AK50" i="2"/>
  <c r="E45" i="2"/>
  <c r="Z45" i="2"/>
  <c r="AB45" i="2"/>
  <c r="AC45" i="2"/>
  <c r="AD45" i="2"/>
  <c r="AE45" i="2"/>
  <c r="AF45" i="2"/>
  <c r="AG45" i="2"/>
  <c r="AH45" i="2"/>
  <c r="AI45" i="2"/>
  <c r="AK45" i="2"/>
  <c r="E40" i="2"/>
  <c r="I40" i="2"/>
  <c r="P40" i="2"/>
  <c r="R40" i="2"/>
  <c r="Z40" i="2"/>
  <c r="AB40" i="2"/>
  <c r="AC40" i="2"/>
  <c r="AD40" i="2"/>
  <c r="AE40" i="2"/>
  <c r="AF40" i="2"/>
  <c r="AG40" i="2"/>
  <c r="AH40" i="2"/>
  <c r="AI40" i="2"/>
  <c r="AK40" i="2"/>
  <c r="Y55" i="2" l="1"/>
  <c r="Y57" i="2"/>
  <c r="Y59" i="2"/>
  <c r="O21" i="2"/>
  <c r="Y50" i="2"/>
  <c r="AJ50" i="2"/>
  <c r="AJ55" i="2"/>
  <c r="Y56" i="2"/>
  <c r="Y58" i="2"/>
  <c r="Y60" i="2"/>
  <c r="O18" i="2"/>
  <c r="O27" i="2"/>
  <c r="O32" i="2"/>
  <c r="O40" i="2" s="1"/>
  <c r="N62" i="2"/>
  <c r="J45" i="2"/>
  <c r="H27" i="2"/>
  <c r="H18" i="2"/>
  <c r="H32" i="2"/>
  <c r="H40" i="2" s="1"/>
  <c r="S27" i="2"/>
  <c r="S18" i="2"/>
  <c r="S32" i="2"/>
  <c r="S40" i="2" s="1"/>
  <c r="C27" i="2"/>
  <c r="C18" i="2"/>
  <c r="C32" i="2"/>
  <c r="C40" i="2" s="1"/>
  <c r="V50" i="2"/>
  <c r="AJ48" i="2"/>
  <c r="N55" i="2"/>
  <c r="G55" i="2"/>
  <c r="T62" i="2"/>
  <c r="G21" i="2"/>
  <c r="V23" i="2"/>
  <c r="V30" i="2"/>
  <c r="N50" i="2"/>
  <c r="D62" i="2"/>
  <c r="H21" i="2"/>
  <c r="T21" i="2"/>
  <c r="N21" i="2"/>
  <c r="AJ23" i="2"/>
  <c r="AJ30" i="2"/>
  <c r="V20" i="2"/>
  <c r="V22" i="2"/>
  <c r="V29" i="2"/>
  <c r="AJ20" i="2"/>
  <c r="AJ22" i="2"/>
  <c r="AJ29" i="2"/>
  <c r="Y22" i="2"/>
  <c r="Y23" i="2"/>
  <c r="AB14" i="2"/>
  <c r="AD14" i="2"/>
  <c r="AF14" i="2"/>
  <c r="AH14" i="2"/>
  <c r="AK14" i="2"/>
  <c r="Y66" i="2" l="1"/>
  <c r="Y64" i="2"/>
  <c r="Y62" i="2"/>
  <c r="Y65" i="2"/>
  <c r="Y63" i="2"/>
  <c r="AJ62" i="2"/>
  <c r="V21" i="2"/>
  <c r="Y21" i="2"/>
  <c r="AJ21" i="2"/>
  <c r="V62" i="2"/>
  <c r="T45" i="2"/>
  <c r="Y47" i="2" s="1"/>
  <c r="S19" i="2"/>
  <c r="S28" i="2"/>
  <c r="S26" i="2"/>
  <c r="S25" i="2" s="1"/>
  <c r="J27" i="2"/>
  <c r="N45" i="2"/>
  <c r="J18" i="2"/>
  <c r="J32" i="2"/>
  <c r="G62" i="2"/>
  <c r="D45" i="2"/>
  <c r="Y48" i="2"/>
  <c r="C19" i="2"/>
  <c r="C17" i="2" s="1"/>
  <c r="C14" i="2" s="1"/>
  <c r="C28" i="2"/>
  <c r="C26" i="2" s="1"/>
  <c r="C25" i="2" s="1"/>
  <c r="S17" i="2"/>
  <c r="S14" i="2" s="1"/>
  <c r="H28" i="2"/>
  <c r="H19" i="2"/>
  <c r="H17" i="2" s="1"/>
  <c r="H14" i="2" s="1"/>
  <c r="H26" i="2"/>
  <c r="H25" i="2" s="1"/>
  <c r="O28" i="2"/>
  <c r="O26" i="2" s="1"/>
  <c r="O25" i="2" s="1"/>
  <c r="O19" i="2"/>
  <c r="O17" i="2"/>
  <c r="O14" i="2" s="1"/>
  <c r="AJ45" i="2" l="1"/>
  <c r="Y46" i="2"/>
  <c r="Y45" i="2"/>
  <c r="G45" i="2"/>
  <c r="D18" i="2"/>
  <c r="D32" i="2"/>
  <c r="D27" i="2"/>
  <c r="N32" i="2"/>
  <c r="J40" i="2"/>
  <c r="V45" i="2"/>
  <c r="AJ43" i="2"/>
  <c r="T18" i="2"/>
  <c r="T27" i="2"/>
  <c r="T32" i="2"/>
  <c r="Y38" i="2" l="1"/>
  <c r="Y35" i="2"/>
  <c r="Y33" i="2"/>
  <c r="Y32" i="2"/>
  <c r="Y37" i="2"/>
  <c r="Y34" i="2"/>
  <c r="AJ32" i="2"/>
  <c r="AJ27" i="2"/>
  <c r="V27" i="2"/>
  <c r="AJ18" i="2"/>
  <c r="V18" i="2"/>
  <c r="N40" i="2"/>
  <c r="J19" i="2"/>
  <c r="J17" i="2" s="1"/>
  <c r="J28" i="2"/>
  <c r="J26" i="2" s="1"/>
  <c r="J25" i="2" s="1"/>
  <c r="G32" i="2"/>
  <c r="D40" i="2"/>
  <c r="V32" i="2"/>
  <c r="T40" i="2"/>
  <c r="Y42" i="2" l="1"/>
  <c r="Y41" i="2"/>
  <c r="AJ40" i="2"/>
  <c r="Y40" i="2"/>
  <c r="Y43" i="2"/>
  <c r="N25" i="2"/>
  <c r="V40" i="2"/>
  <c r="Y36" i="2"/>
  <c r="AJ36" i="2"/>
  <c r="T28" i="2"/>
  <c r="T19" i="2"/>
  <c r="G40" i="2"/>
  <c r="D28" i="2"/>
  <c r="D26" i="2" s="1"/>
  <c r="D25" i="2" s="1"/>
  <c r="D19" i="2"/>
  <c r="D17" i="2" s="1"/>
  <c r="J14" i="2"/>
  <c r="M17" i="2"/>
  <c r="N17" i="2"/>
  <c r="D14" i="2" l="1"/>
  <c r="G17" i="2"/>
  <c r="F17" i="2"/>
  <c r="V19" i="2"/>
  <c r="AJ19" i="2"/>
  <c r="T17" i="2"/>
  <c r="V28" i="2"/>
  <c r="AJ28" i="2"/>
  <c r="T26" i="2"/>
  <c r="M14" i="2"/>
  <c r="M21" i="2"/>
  <c r="M50" i="2"/>
  <c r="M62" i="2"/>
  <c r="M55" i="2"/>
  <c r="M45" i="2"/>
  <c r="M32" i="2"/>
  <c r="M40" i="2"/>
  <c r="G25" i="2"/>
  <c r="F25" i="2"/>
  <c r="M25" i="2"/>
  <c r="V17" i="2" l="1"/>
  <c r="AJ17" i="2"/>
  <c r="Y17" i="2"/>
  <c r="Y20" i="2"/>
  <c r="T14" i="2"/>
  <c r="Y18" i="2"/>
  <c r="T25" i="2"/>
  <c r="V26" i="2"/>
  <c r="Y26" i="2"/>
  <c r="AJ26" i="2"/>
  <c r="Y19" i="2"/>
  <c r="F14" i="2"/>
  <c r="F21" i="2"/>
  <c r="F55" i="2"/>
  <c r="F62" i="2"/>
  <c r="F45" i="2"/>
  <c r="F32" i="2"/>
  <c r="F40" i="2"/>
  <c r="AJ25" i="2" l="1"/>
  <c r="V25" i="2"/>
  <c r="X25" i="2"/>
  <c r="Y25" i="2"/>
  <c r="Y29" i="2"/>
  <c r="Y27" i="2"/>
  <c r="Y28" i="2"/>
  <c r="AJ14" i="2"/>
  <c r="X55" i="2"/>
  <c r="X32" i="2"/>
  <c r="X14" i="2"/>
  <c r="V14" i="2"/>
  <c r="X66" i="2"/>
  <c r="X65" i="2"/>
  <c r="X64" i="2"/>
  <c r="X63" i="2"/>
  <c r="X60" i="2"/>
  <c r="X59" i="2"/>
  <c r="X58" i="2"/>
  <c r="X57" i="2"/>
  <c r="X56" i="2"/>
  <c r="X53" i="2"/>
  <c r="X52" i="2"/>
  <c r="X51" i="2"/>
  <c r="X47" i="2"/>
  <c r="X46" i="2"/>
  <c r="X42" i="2"/>
  <c r="X41" i="2"/>
  <c r="X38" i="2"/>
  <c r="X37" i="2"/>
  <c r="X35" i="2"/>
  <c r="X34" i="2"/>
  <c r="X33" i="2"/>
  <c r="X62" i="2"/>
  <c r="X50" i="2"/>
  <c r="X40" i="2"/>
  <c r="X48" i="2"/>
  <c r="X22" i="2"/>
  <c r="X29" i="2"/>
  <c r="X20" i="2"/>
  <c r="X23" i="2"/>
  <c r="X21" i="2"/>
  <c r="X45" i="2"/>
  <c r="X43" i="2"/>
  <c r="X27" i="2"/>
  <c r="X18" i="2"/>
  <c r="X36" i="2"/>
  <c r="X28" i="2"/>
  <c r="X19" i="2"/>
  <c r="X26" i="2"/>
  <c r="X17" i="2"/>
</calcChain>
</file>

<file path=xl/sharedStrings.xml><?xml version="1.0" encoding="utf-8"?>
<sst xmlns="http://schemas.openxmlformats.org/spreadsheetml/2006/main" count="93" uniqueCount="77">
  <si>
    <t>STATE BALANCE</t>
  </si>
  <si>
    <t>BALTIMORE CITY</t>
  </si>
  <si>
    <t>Buildings, Units, Structure Type and Value</t>
  </si>
  <si>
    <t>Value</t>
  </si>
  <si>
    <t>Buildings</t>
  </si>
  <si>
    <t>Units</t>
  </si>
  <si>
    <t xml:space="preserve">Rank </t>
  </si>
  <si>
    <t>BALTIMORE REGION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</si>
  <si>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</si>
  <si>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</si>
  <si>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</si>
  <si>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</si>
  <si>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</si>
  <si>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</si>
  <si>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</si>
  <si>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</si>
  <si>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</si>
  <si>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</si>
  <si>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</si>
  <si>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</si>
  <si>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</si>
  <si>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</si>
  <si>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</si>
  <si>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</si>
  <si>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</si>
  <si>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</si>
  <si>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</si>
  <si>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</si>
  <si>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</si>
  <si>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</si>
  <si>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</si>
  <si>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</si>
  <si>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>MARYLAND</t>
  </si>
  <si>
    <t>ALLEGANY</t>
  </si>
  <si>
    <t>State</t>
  </si>
  <si>
    <t>SUBURBAN WASHINGTON</t>
  </si>
  <si>
    <t>UPPER EASTERN SHORE</t>
  </si>
  <si>
    <t>LOWER EASTERN SHORE</t>
  </si>
  <si>
    <t>Average Construction Value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</si>
  <si>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</si>
  <si>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</si>
  <si>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</si>
  <si>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</si>
  <si>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</si>
  <si>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</si>
  <si>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</si>
  <si>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</si>
  <si>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>State Rank</t>
  </si>
  <si>
    <t xml:space="preserve"> Rank</t>
  </si>
  <si>
    <t>SUBURBAN COUNTIES</t>
  </si>
  <si>
    <t xml:space="preserve">     INNER SUBURBAN COUNTIES</t>
  </si>
  <si>
    <t xml:space="preserve">     OUTER SUBURBAN COUNTIES</t>
  </si>
  <si>
    <t>TOTAL NEW AUTHORIZED HOUSING UNITS</t>
  </si>
  <si>
    <t>NEW SINGLE FAMILY HOUSING UNITS</t>
  </si>
  <si>
    <t>NEW MULTI FAMILY HOUSING UNIT BUILDINGS</t>
  </si>
  <si>
    <t xml:space="preserve"> State and County Groups</t>
  </si>
  <si>
    <t>Total Units</t>
  </si>
  <si>
    <t>Construction Value</t>
  </si>
  <si>
    <t>Value Rank</t>
  </si>
  <si>
    <t>Single Family Percent</t>
  </si>
  <si>
    <t>Single Family Units as a Percent of</t>
  </si>
  <si>
    <t>Construction Value Rank</t>
  </si>
  <si>
    <t>Average Construction Value Rank</t>
  </si>
  <si>
    <t>Percent of Total Units</t>
  </si>
  <si>
    <t>Percent of Total Units Rank</t>
  </si>
  <si>
    <t xml:space="preserve">Multi Family Units As a Percent of </t>
  </si>
  <si>
    <t xml:space="preserve">Units as Percent of </t>
  </si>
  <si>
    <t xml:space="preserve"> State</t>
  </si>
  <si>
    <t xml:space="preserve">County Group </t>
  </si>
  <si>
    <t>TWO UNIT BUILDINGS</t>
  </si>
  <si>
    <t xml:space="preserve">     3 OR 4 UNIT BUILDINGS</t>
  </si>
  <si>
    <t>FIVE OR MORE UNIT BUILDINGS</t>
  </si>
  <si>
    <t>Percent of Multi Family Units</t>
  </si>
  <si>
    <t xml:space="preserve">     EXURBAN COUNTIES</t>
  </si>
  <si>
    <t xml:space="preserve">     NON SUBURBAN COUNTIES</t>
  </si>
  <si>
    <t>Prepared by Maryland Department of Planning.  Planning Services Division. 2020.</t>
  </si>
  <si>
    <t>Table 1C.  MARYLAND COUNTY GROUPS NEW HOUSING UNITS AUTHORIZED FOR CONSTRUCTION BY BUILDING PERMITS: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</si>
</sst>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7" formatCode="_(&quot;$&quot;* #,##0.0000_);_(&quot;$&quot;* \(#,##0.0000\);_(&quot;$&quot;* &quot;-&quot;??_);_(@_)"/>
    <numFmt numFmtId="170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10" fontId="5" fillId="0" borderId="4" xfId="0" applyNumberFormat="1" applyFont="1" applyBorder="1" applyAlignment="1">
      <alignment horizontal="center"/>
    </xf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2" fontId="6" fillId="0" borderId="0" xfId="0" applyNumberFormat="1" applyFont="1" applyBorder="1"/>
    <xf numFmtId="41" fontId="3" fillId="0" borderId="0" xfId="0" applyNumberFormat="1" applyFont="1" applyBorder="1"/>
    <xf numFmtId="10" fontId="7" fillId="0" borderId="0" xfId="0" applyNumberFormat="1" applyFont="1" applyBorder="1"/>
    <xf numFmtId="41" fontId="7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NumberFormat="1" applyFont="1" applyBorder="1"/>
    <xf numFmtId="0" fontId="3" fillId="0" borderId="24" xfId="0" applyFont="1" applyBorder="1"/>
    <xf numFmtId="41" fontId="3" fillId="0" borderId="4" xfId="0" applyNumberFormat="1" applyFont="1" applyBorder="1"/>
    <xf numFmtId="165" fontId="7" fillId="0" borderId="0" xfId="0" applyNumberFormat="1" applyFont="1" applyBorder="1" applyAlignment="1">
      <alignment horizontal="center"/>
    </xf>
    <xf numFmtId="0" fontId="6" fillId="0" borderId="4" xfId="0" applyFont="1" applyBorder="1"/>
    <xf numFmtId="41" fontId="6" fillId="0" borderId="25" xfId="0" applyNumberFormat="1" applyFont="1" applyBorder="1"/>
    <xf numFmtId="41" fontId="6" fillId="0" borderId="4" xfId="0" applyNumberFormat="1" applyFont="1" applyBorder="1"/>
    <xf numFmtId="41" fontId="3" fillId="0" borderId="25" xfId="0" applyNumberFormat="1" applyFont="1" applyBorder="1"/>
    <xf numFmtId="0" fontId="3" fillId="0" borderId="30" xfId="0" applyFont="1" applyBorder="1"/>
    <xf numFmtId="164" fontId="6" fillId="0" borderId="4" xfId="1" applyNumberFormat="1" applyFont="1" applyBorder="1"/>
    <xf numFmtId="42" fontId="3" fillId="0" borderId="4" xfId="0" applyNumberFormat="1" applyFont="1" applyBorder="1"/>
    <xf numFmtId="164" fontId="3" fillId="0" borderId="4" xfId="1" applyNumberFormat="1" applyFont="1" applyBorder="1"/>
    <xf numFmtId="41" fontId="3" fillId="0" borderId="24" xfId="0" applyNumberFormat="1" applyFont="1" applyBorder="1"/>
    <xf numFmtId="41" fontId="6" fillId="0" borderId="24" xfId="0" applyNumberFormat="1" applyFont="1" applyBorder="1"/>
    <xf numFmtId="0" fontId="7" fillId="0" borderId="0" xfId="0" applyFont="1"/>
    <xf numFmtId="0" fontId="6" fillId="0" borderId="0" xfId="0" applyNumberFormat="1" applyFont="1" applyAlignment="1">
      <alignment horizontal="center" vertical="center"/>
    </xf>
    <xf numFmtId="164" fontId="6" fillId="0" borderId="0" xfId="1" applyNumberFormat="1" applyFont="1"/>
    <xf numFmtId="164" fontId="7" fillId="0" borderId="0" xfId="1" applyNumberFormat="1" applyFont="1"/>
    <xf numFmtId="165" fontId="7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0" fontId="7" fillId="0" borderId="0" xfId="0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10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Border="1"/>
    <xf numFmtId="41" fontId="7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41" fontId="3" fillId="0" borderId="0" xfId="0" applyNumberFormat="1" applyFont="1"/>
    <xf numFmtId="41" fontId="6" fillId="0" borderId="39" xfId="0" applyNumberFormat="1" applyFont="1" applyBorder="1"/>
    <xf numFmtId="41" fontId="6" fillId="0" borderId="18" xfId="0" applyNumberFormat="1" applyFont="1" applyBorder="1"/>
    <xf numFmtId="164" fontId="6" fillId="0" borderId="18" xfId="1" applyNumberFormat="1" applyFont="1" applyBorder="1"/>
    <xf numFmtId="0" fontId="6" fillId="0" borderId="15" xfId="0" applyNumberFormat="1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41" fontId="6" fillId="0" borderId="22" xfId="0" applyNumberFormat="1" applyFont="1" applyBorder="1"/>
    <xf numFmtId="0" fontId="6" fillId="0" borderId="18" xfId="2" applyNumberFormat="1" applyFont="1" applyBorder="1" applyAlignment="1">
      <alignment horizontal="center"/>
    </xf>
    <xf numFmtId="164" fontId="6" fillId="0" borderId="18" xfId="1" applyNumberFormat="1" applyFont="1" applyBorder="1" applyAlignment="1">
      <alignment horizontal="center"/>
    </xf>
    <xf numFmtId="164" fontId="6" fillId="0" borderId="26" xfId="1" applyNumberFormat="1" applyFont="1" applyBorder="1"/>
    <xf numFmtId="165" fontId="7" fillId="0" borderId="4" xfId="4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41" fontId="3" fillId="0" borderId="4" xfId="4" applyNumberFormat="1" applyFont="1" applyBorder="1"/>
    <xf numFmtId="165" fontId="5" fillId="0" borderId="4" xfId="4" applyNumberFormat="1" applyFont="1" applyBorder="1" applyAlignment="1">
      <alignment horizontal="center"/>
    </xf>
    <xf numFmtId="10" fontId="3" fillId="0" borderId="4" xfId="4" applyNumberFormat="1" applyFont="1" applyBorder="1"/>
    <xf numFmtId="164" fontId="5" fillId="0" borderId="4" xfId="1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64" fontId="3" fillId="0" borderId="27" xfId="1" applyNumberFormat="1" applyFont="1" applyBorder="1"/>
    <xf numFmtId="0" fontId="3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/>
    </xf>
    <xf numFmtId="0" fontId="6" fillId="0" borderId="5" xfId="0" applyFont="1" applyBorder="1"/>
    <xf numFmtId="41" fontId="3" fillId="0" borderId="9" xfId="0" applyNumberFormat="1" applyFont="1" applyBorder="1"/>
    <xf numFmtId="164" fontId="3" fillId="0" borderId="9" xfId="1" applyNumberFormat="1" applyFont="1" applyBorder="1"/>
    <xf numFmtId="0" fontId="3" fillId="0" borderId="10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41" fontId="3" fillId="0" borderId="31" xfId="0" applyNumberFormat="1" applyFont="1" applyBorder="1"/>
    <xf numFmtId="164" fontId="5" fillId="0" borderId="32" xfId="1" applyNumberFormat="1" applyFont="1" applyBorder="1"/>
    <xf numFmtId="164" fontId="5" fillId="0" borderId="0" xfId="1" applyNumberFormat="1" applyFont="1" applyBorder="1"/>
    <xf numFmtId="10" fontId="7" fillId="0" borderId="18" xfId="0" applyNumberFormat="1" applyFont="1" applyBorder="1" applyAlignment="1">
      <alignment horizontal="center"/>
    </xf>
    <xf numFmtId="10" fontId="5" fillId="0" borderId="4" xfId="4" applyNumberFormat="1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6" fillId="0" borderId="0" xfId="0" applyNumberFormat="1" applyFont="1"/>
    <xf numFmtId="0" fontId="6" fillId="0" borderId="0" xfId="1" applyNumberFormat="1" applyFont="1"/>
    <xf numFmtId="0" fontId="6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18" xfId="2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41" fontId="5" fillId="0" borderId="24" xfId="0" applyNumberFormat="1" applyFont="1" applyBorder="1"/>
    <xf numFmtId="41" fontId="7" fillId="0" borderId="24" xfId="0" applyNumberFormat="1" applyFont="1" applyBorder="1"/>
    <xf numFmtId="41" fontId="6" fillId="0" borderId="4" xfId="4" applyNumberFormat="1" applyFont="1" applyBorder="1"/>
    <xf numFmtId="10" fontId="6" fillId="0" borderId="4" xfId="4" applyNumberFormat="1" applyFont="1" applyBorder="1"/>
    <xf numFmtId="164" fontId="6" fillId="0" borderId="27" xfId="1" applyNumberFormat="1" applyFont="1" applyBorder="1"/>
    <xf numFmtId="0" fontId="3" fillId="0" borderId="0" xfId="0" applyNumberFormat="1" applyFont="1" applyBorder="1" applyAlignment="1">
      <alignment horizontal="center" vertical="center"/>
    </xf>
    <xf numFmtId="41" fontId="5" fillId="0" borderId="9" xfId="0" applyNumberFormat="1" applyFont="1" applyBorder="1"/>
    <xf numFmtId="165" fontId="7" fillId="0" borderId="9" xfId="4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170" fontId="6" fillId="0" borderId="4" xfId="5" applyNumberFormat="1" applyFont="1" applyBorder="1"/>
    <xf numFmtId="0" fontId="3" fillId="0" borderId="4" xfId="0" applyFont="1" applyBorder="1"/>
    <xf numFmtId="0" fontId="6" fillId="0" borderId="4" xfId="5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1" fontId="5" fillId="0" borderId="4" xfId="0" applyNumberFormat="1" applyFont="1" applyBorder="1"/>
    <xf numFmtId="41" fontId="6" fillId="0" borderId="40" xfId="0" applyNumberFormat="1" applyFont="1" applyBorder="1"/>
    <xf numFmtId="41" fontId="3" fillId="0" borderId="40" xfId="0" applyNumberFormat="1" applyFont="1" applyBorder="1"/>
    <xf numFmtId="0" fontId="6" fillId="0" borderId="40" xfId="0" applyFont="1" applyBorder="1"/>
    <xf numFmtId="0" fontId="5" fillId="0" borderId="4" xfId="0" applyFont="1" applyBorder="1" applyAlignment="1">
      <alignment horizontal="center"/>
    </xf>
    <xf numFmtId="41" fontId="6" fillId="0" borderId="0" xfId="5" applyNumberFormat="1" applyFont="1"/>
    <xf numFmtId="41" fontId="6" fillId="0" borderId="0" xfId="1" applyNumberFormat="1" applyFont="1"/>
    <xf numFmtId="0" fontId="3" fillId="0" borderId="5" xfId="1" applyNumberFormat="1" applyFont="1" applyBorder="1" applyAlignment="1">
      <alignment horizontal="center"/>
    </xf>
    <xf numFmtId="0" fontId="3" fillId="0" borderId="5" xfId="1" applyNumberFormat="1" applyFont="1" applyBorder="1"/>
    <xf numFmtId="41" fontId="3" fillId="0" borderId="4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 wrapText="1"/>
    </xf>
    <xf numFmtId="41" fontId="3" fillId="0" borderId="4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34" xfId="2" applyNumberFormat="1" applyFont="1" applyBorder="1" applyAlignment="1">
      <alignment horizontal="center" vertical="center"/>
    </xf>
    <xf numFmtId="41" fontId="3" fillId="0" borderId="20" xfId="2" applyNumberFormat="1" applyFont="1" applyBorder="1" applyAlignment="1">
      <alignment horizontal="center" vertical="center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41" fontId="3" fillId="0" borderId="22" xfId="2" applyNumberFormat="1" applyFont="1" applyBorder="1" applyAlignment="1">
      <alignment horizontal="center" vertical="center"/>
    </xf>
    <xf numFmtId="41" fontId="3" fillId="0" borderId="29" xfId="2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41" fontId="3" fillId="0" borderId="7" xfId="2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41" fontId="3" fillId="0" borderId="17" xfId="2" applyNumberFormat="1" applyFont="1" applyBorder="1" applyAlignment="1">
      <alignment horizontal="center" vertical="center"/>
    </xf>
    <xf numFmtId="41" fontId="3" fillId="0" borderId="12" xfId="2" applyNumberFormat="1" applyFont="1" applyBorder="1" applyAlignment="1">
      <alignment horizontal="center" vertical="center"/>
    </xf>
    <xf numFmtId="41" fontId="3" fillId="0" borderId="23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1" fontId="3" fillId="0" borderId="19" xfId="2" applyNumberFormat="1" applyFont="1" applyBorder="1" applyAlignment="1">
      <alignment horizontal="center" vertical="center"/>
    </xf>
    <xf numFmtId="41" fontId="3" fillId="0" borderId="11" xfId="2" applyNumberFormat="1" applyFont="1" applyBorder="1" applyAlignment="1">
      <alignment horizontal="center" vertical="center"/>
    </xf>
    <xf numFmtId="41" fontId="3" fillId="0" borderId="3" xfId="2" applyNumberFormat="1" applyFont="1" applyBorder="1" applyAlignment="1">
      <alignment horizontal="center" vertical="center"/>
    </xf>
    <xf numFmtId="41" fontId="3" fillId="0" borderId="38" xfId="2" applyNumberFormat="1" applyFont="1" applyBorder="1" applyAlignment="1">
      <alignment horizontal="center" vertical="center"/>
    </xf>
    <xf numFmtId="41" fontId="3" fillId="0" borderId="0" xfId="2" applyNumberFormat="1" applyFont="1" applyBorder="1" applyAlignment="1">
      <alignment horizontal="center" vertical="center"/>
    </xf>
    <xf numFmtId="41" fontId="3" fillId="0" borderId="6" xfId="2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1" fontId="3" fillId="0" borderId="25" xfId="2" applyNumberFormat="1" applyFont="1" applyBorder="1" applyAlignment="1">
      <alignment horizontal="center" vertical="center"/>
    </xf>
    <xf numFmtId="165" fontId="5" fillId="0" borderId="18" xfId="4" applyNumberFormat="1" applyFont="1" applyBorder="1" applyAlignment="1">
      <alignment horizontal="center" vertical="center" wrapText="1"/>
    </xf>
    <xf numFmtId="165" fontId="5" fillId="0" borderId="7" xfId="4" applyNumberFormat="1" applyFont="1" applyBorder="1" applyAlignment="1">
      <alignment horizontal="center" vertical="center" wrapText="1"/>
    </xf>
    <xf numFmtId="41" fontId="3" fillId="0" borderId="4" xfId="2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41" fontId="3" fillId="0" borderId="36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6" fillId="0" borderId="45" xfId="0" applyNumberFormat="1" applyFont="1" applyBorder="1"/>
    <xf numFmtId="0" fontId="6" fillId="0" borderId="15" xfId="0" applyNumberFormat="1" applyFont="1" applyBorder="1" applyAlignment="1">
      <alignment horizontal="center" vertical="center"/>
    </xf>
    <xf numFmtId="41" fontId="5" fillId="0" borderId="40" xfId="0" applyNumberFormat="1" applyFont="1" applyBorder="1"/>
    <xf numFmtId="10" fontId="5" fillId="0" borderId="4" xfId="0" applyNumberFormat="1" applyFont="1" applyBorder="1"/>
    <xf numFmtId="164" fontId="3" fillId="0" borderId="4" xfId="1" applyNumberFormat="1" applyFont="1" applyBorder="1" applyAlignment="1">
      <alignment horizontal="center"/>
    </xf>
    <xf numFmtId="41" fontId="5" fillId="0" borderId="41" xfId="0" applyNumberFormat="1" applyFont="1" applyBorder="1"/>
    <xf numFmtId="1" fontId="5" fillId="0" borderId="18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70" fontId="3" fillId="0" borderId="25" xfId="5" applyNumberFormat="1" applyFont="1" applyBorder="1"/>
    <xf numFmtId="170" fontId="6" fillId="0" borderId="25" xfId="5" applyNumberFormat="1" applyFont="1" applyBorder="1"/>
    <xf numFmtId="0" fontId="6" fillId="0" borderId="25" xfId="0" applyFont="1" applyBorder="1"/>
    <xf numFmtId="41" fontId="5" fillId="0" borderId="25" xfId="0" applyNumberFormat="1" applyFont="1" applyBorder="1"/>
    <xf numFmtId="164" fontId="5" fillId="0" borderId="4" xfId="1" applyNumberFormat="1" applyFont="1" applyBorder="1"/>
    <xf numFmtId="41" fontId="3" fillId="0" borderId="4" xfId="1" applyNumberFormat="1" applyFont="1" applyBorder="1"/>
    <xf numFmtId="42" fontId="3" fillId="0" borderId="25" xfId="0" applyNumberFormat="1" applyFont="1" applyBorder="1"/>
    <xf numFmtId="0" fontId="3" fillId="0" borderId="5" xfId="0" applyNumberFormat="1" applyFont="1" applyBorder="1"/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N125"/>
  <sheetViews>
    <sheetView tabSelected="1" workbookViewId="0">
      <selection activeCell="B2" sqref="B2:AK70"/>
    </sheetView>
  </sheetViews>
  <sheetFormatPr defaultRowHeight="14.25" x14ac:dyDescent="0.2"/>
  <cols>
    <col min="1" max="1" width="5.42578125" style="6" customWidth="1"/>
    <col min="2" max="2" width="38.85546875" style="6" customWidth="1"/>
    <col min="3" max="3" width="17.140625" style="6" customWidth="1"/>
    <col min="4" max="4" width="11.5703125" style="6" customWidth="1"/>
    <col min="5" max="5" width="7.42578125" style="27" customWidth="1"/>
    <col min="6" max="6" width="11.42578125" style="27" customWidth="1"/>
    <col min="7" max="7" width="11.42578125" style="29" customWidth="1"/>
    <col min="8" max="8" width="19.42578125" style="30" customWidth="1"/>
    <col min="9" max="9" width="7.42578125" style="28" customWidth="1"/>
    <col min="10" max="10" width="10.28515625" style="27" customWidth="1"/>
    <col min="11" max="11" width="7.42578125" style="29" customWidth="1"/>
    <col min="12" max="12" width="10.5703125" style="30" customWidth="1"/>
    <col min="13" max="13" width="12.42578125" style="27" customWidth="1"/>
    <col min="14" max="14" width="11" style="6" customWidth="1"/>
    <col min="15" max="15" width="21" style="29" customWidth="1"/>
    <col min="16" max="16" width="15.28515625" style="27" customWidth="1"/>
    <col min="17" max="17" width="17.7109375" style="29" customWidth="1"/>
    <col min="18" max="18" width="17.42578125" style="6" customWidth="1"/>
    <col min="19" max="19" width="12.5703125" style="6" customWidth="1"/>
    <col min="20" max="20" width="8.5703125" style="122" customWidth="1"/>
    <col min="21" max="21" width="7.140625" style="6" customWidth="1"/>
    <col min="22" max="22" width="10.28515625" style="6" customWidth="1"/>
    <col min="23" max="23" width="15.28515625" style="29" customWidth="1"/>
    <col min="24" max="24" width="11.42578125" style="93" customWidth="1"/>
    <col min="25" max="25" width="11.42578125" style="94" customWidth="1"/>
    <col min="26" max="26" width="18.5703125" style="30" customWidth="1"/>
    <col min="27" max="27" width="16.140625" style="96" customWidth="1"/>
    <col min="28" max="28" width="12.5703125" style="43" customWidth="1"/>
    <col min="29" max="29" width="8.140625" style="6" customWidth="1"/>
    <col min="30" max="30" width="18.5703125" style="29" bestFit="1" customWidth="1"/>
    <col min="31" max="31" width="12.5703125" style="6" customWidth="1"/>
    <col min="32" max="32" width="8.140625" style="6" customWidth="1"/>
    <col min="33" max="33" width="18.5703125" style="29" bestFit="1" customWidth="1"/>
    <col min="34" max="34" width="12.5703125" style="6" customWidth="1"/>
    <col min="35" max="35" width="8.5703125" style="6" bestFit="1" customWidth="1"/>
    <col min="36" max="36" width="15.28515625" style="94" customWidth="1"/>
    <col min="37" max="37" width="19.85546875" style="29" bestFit="1" customWidth="1"/>
    <col min="38" max="38" width="18" style="6" bestFit="1" customWidth="1"/>
    <col min="39" max="39" width="12.85546875" style="6" bestFit="1" customWidth="1"/>
    <col min="40" max="40" width="13.7109375" style="6" bestFit="1" customWidth="1"/>
    <col min="41" max="16384" width="9.140625" style="6"/>
  </cols>
  <sheetData>
    <row r="2" spans="1:38" ht="18" x14ac:dyDescent="0.25">
      <c r="B2" s="34" t="s">
        <v>76</v>
      </c>
      <c r="C2" s="4"/>
      <c r="D2" s="4"/>
      <c r="E2" s="9"/>
      <c r="F2" s="46"/>
      <c r="G2" s="47"/>
      <c r="H2" s="48"/>
      <c r="I2" s="97"/>
      <c r="J2" s="9"/>
      <c r="K2" s="7"/>
      <c r="L2" s="47"/>
      <c r="M2" s="50"/>
      <c r="N2" s="50"/>
      <c r="O2" s="45"/>
      <c r="P2" s="52"/>
      <c r="Q2" s="51"/>
      <c r="R2" s="98"/>
      <c r="S2" s="7"/>
      <c r="T2" s="4"/>
      <c r="U2" s="4"/>
      <c r="V2" s="47"/>
      <c r="W2" s="4"/>
      <c r="X2" s="16"/>
      <c r="Y2" s="16"/>
      <c r="Z2" s="29"/>
      <c r="AA2" s="13"/>
      <c r="AB2" s="35"/>
      <c r="AC2" s="35"/>
      <c r="AE2" s="35"/>
      <c r="AF2" s="35"/>
      <c r="AH2" s="35"/>
      <c r="AI2" s="35"/>
      <c r="AJ2" s="99"/>
      <c r="AL2" s="35"/>
    </row>
    <row r="3" spans="1:38" ht="18" x14ac:dyDescent="0.25">
      <c r="B3" s="34" t="s">
        <v>2</v>
      </c>
      <c r="C3" s="4"/>
      <c r="D3" s="4"/>
      <c r="E3" s="9"/>
      <c r="F3" s="46"/>
      <c r="G3" s="47"/>
      <c r="H3" s="48"/>
      <c r="I3" s="97"/>
      <c r="J3" s="9"/>
      <c r="K3" s="7"/>
      <c r="L3" s="47"/>
      <c r="M3" s="50"/>
      <c r="N3" s="50"/>
      <c r="O3" s="45"/>
      <c r="P3" s="52"/>
      <c r="Q3" s="51"/>
      <c r="R3" s="43"/>
      <c r="S3" s="39"/>
      <c r="T3" s="121"/>
      <c r="U3" s="4"/>
      <c r="V3" s="47"/>
      <c r="W3" s="4"/>
      <c r="X3" s="16"/>
      <c r="Y3" s="16"/>
      <c r="Z3" s="29"/>
      <c r="AA3" s="13"/>
      <c r="AB3" s="35"/>
      <c r="AC3" s="35"/>
      <c r="AE3" s="35"/>
      <c r="AF3" s="35"/>
      <c r="AH3" s="35"/>
      <c r="AI3" s="35"/>
      <c r="AJ3" s="99"/>
      <c r="AL3" s="35"/>
    </row>
    <row r="4" spans="1:38" x14ac:dyDescent="0.2">
      <c r="B4" s="8"/>
      <c r="C4" s="4"/>
      <c r="D4" s="4"/>
      <c r="E4" s="9"/>
      <c r="F4" s="46"/>
      <c r="G4" s="47"/>
      <c r="H4" s="48"/>
      <c r="I4" s="97"/>
      <c r="J4" s="9"/>
      <c r="K4" s="7"/>
      <c r="L4" s="47"/>
      <c r="M4" s="50"/>
      <c r="N4" s="50"/>
      <c r="O4" s="45"/>
      <c r="P4" s="52"/>
      <c r="Q4" s="51"/>
      <c r="R4" s="43"/>
      <c r="S4" s="39"/>
      <c r="T4" s="35"/>
      <c r="U4" s="4"/>
      <c r="V4" s="47"/>
      <c r="W4" s="4"/>
      <c r="X4" s="16"/>
      <c r="Y4" s="16"/>
      <c r="Z4" s="29"/>
      <c r="AA4" s="13"/>
      <c r="AB4" s="35"/>
      <c r="AC4" s="35"/>
      <c r="AE4" s="35"/>
      <c r="AF4" s="35"/>
      <c r="AH4" s="35"/>
      <c r="AI4" s="35"/>
      <c r="AJ4" s="99"/>
      <c r="AL4" s="35"/>
    </row>
    <row r="5" spans="1:38" ht="15" thickBot="1" x14ac:dyDescent="0.25">
      <c r="B5" s="4"/>
      <c r="C5" s="4"/>
      <c r="D5" s="4"/>
      <c r="E5" s="9"/>
      <c r="F5" s="46"/>
      <c r="G5" s="47"/>
      <c r="H5" s="48"/>
      <c r="I5" s="97"/>
      <c r="J5" s="9"/>
      <c r="K5" s="7"/>
      <c r="L5" s="47"/>
      <c r="M5" s="50"/>
      <c r="N5" s="50"/>
      <c r="O5" s="45"/>
      <c r="P5" s="52"/>
      <c r="Q5" s="51"/>
      <c r="R5" s="11"/>
      <c r="S5" s="7"/>
      <c r="T5" s="4"/>
      <c r="U5" s="4"/>
      <c r="V5" s="47"/>
      <c r="W5" s="4"/>
      <c r="X5" s="16"/>
      <c r="Y5" s="16"/>
      <c r="Z5" s="29"/>
      <c r="AA5" s="13"/>
      <c r="AB5" s="35"/>
      <c r="AC5" s="35"/>
      <c r="AE5" s="35"/>
      <c r="AF5" s="35"/>
      <c r="AH5" s="35"/>
      <c r="AI5" s="35"/>
      <c r="AJ5" s="99"/>
      <c r="AL5" s="35"/>
    </row>
    <row r="6" spans="1:38" ht="15" thickTop="1" x14ac:dyDescent="0.2">
      <c r="B6" s="196" t="s">
        <v>55</v>
      </c>
      <c r="C6" s="199" t="s">
        <v>52</v>
      </c>
      <c r="D6" s="200"/>
      <c r="E6" s="200"/>
      <c r="F6" s="200"/>
      <c r="G6" s="200"/>
      <c r="H6" s="200"/>
      <c r="I6" s="201"/>
      <c r="J6" s="133" t="s">
        <v>53</v>
      </c>
      <c r="K6" s="133"/>
      <c r="L6" s="133"/>
      <c r="M6" s="133"/>
      <c r="N6" s="133"/>
      <c r="O6" s="133"/>
      <c r="P6" s="133"/>
      <c r="Q6" s="133"/>
      <c r="R6" s="134"/>
      <c r="S6" s="165" t="s">
        <v>54</v>
      </c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7"/>
      <c r="AL6" s="53"/>
    </row>
    <row r="7" spans="1:38" x14ac:dyDescent="0.2">
      <c r="B7" s="197"/>
      <c r="C7" s="202"/>
      <c r="D7" s="125"/>
      <c r="E7" s="125"/>
      <c r="F7" s="125"/>
      <c r="G7" s="125"/>
      <c r="H7" s="125"/>
      <c r="I7" s="203"/>
      <c r="J7" s="135"/>
      <c r="K7" s="135"/>
      <c r="L7" s="135"/>
      <c r="M7" s="135"/>
      <c r="N7" s="135"/>
      <c r="O7" s="135"/>
      <c r="P7" s="135"/>
      <c r="Q7" s="135"/>
      <c r="R7" s="136"/>
      <c r="S7" s="168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70"/>
      <c r="AL7" s="53"/>
    </row>
    <row r="8" spans="1:38" x14ac:dyDescent="0.2">
      <c r="B8" s="197"/>
      <c r="C8" s="204"/>
      <c r="D8" s="126"/>
      <c r="E8" s="126"/>
      <c r="F8" s="126"/>
      <c r="G8" s="126"/>
      <c r="H8" s="126"/>
      <c r="I8" s="205"/>
      <c r="J8" s="137"/>
      <c r="K8" s="137"/>
      <c r="L8" s="137"/>
      <c r="M8" s="137"/>
      <c r="N8" s="137"/>
      <c r="O8" s="137"/>
      <c r="P8" s="137"/>
      <c r="Q8" s="137"/>
      <c r="R8" s="138"/>
      <c r="S8" s="147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59"/>
      <c r="AL8" s="53"/>
    </row>
    <row r="9" spans="1:38" ht="15.75" customHeight="1" x14ac:dyDescent="0.2">
      <c r="B9" s="197"/>
      <c r="C9" s="206" t="s">
        <v>4</v>
      </c>
      <c r="D9" s="127" t="s">
        <v>56</v>
      </c>
      <c r="E9" s="130" t="s">
        <v>48</v>
      </c>
      <c r="F9" s="187" t="s">
        <v>66</v>
      </c>
      <c r="G9" s="187"/>
      <c r="H9" s="139" t="s">
        <v>57</v>
      </c>
      <c r="I9" s="142" t="s">
        <v>58</v>
      </c>
      <c r="J9" s="171" t="s">
        <v>5</v>
      </c>
      <c r="K9" s="130" t="s">
        <v>6</v>
      </c>
      <c r="L9" s="184" t="s">
        <v>59</v>
      </c>
      <c r="M9" s="213" t="s">
        <v>60</v>
      </c>
      <c r="N9" s="213"/>
      <c r="O9" s="139" t="s">
        <v>57</v>
      </c>
      <c r="P9" s="174" t="s">
        <v>61</v>
      </c>
      <c r="Q9" s="177" t="s">
        <v>38</v>
      </c>
      <c r="R9" s="214" t="s">
        <v>62</v>
      </c>
      <c r="S9" s="150" t="s">
        <v>4</v>
      </c>
      <c r="T9" s="152" t="s">
        <v>5</v>
      </c>
      <c r="U9" s="174" t="s">
        <v>47</v>
      </c>
      <c r="V9" s="189" t="s">
        <v>63</v>
      </c>
      <c r="W9" s="162" t="s">
        <v>64</v>
      </c>
      <c r="X9" s="194" t="s">
        <v>65</v>
      </c>
      <c r="Y9" s="194"/>
      <c r="Z9" s="139" t="s">
        <v>57</v>
      </c>
      <c r="AA9" s="142" t="s">
        <v>61</v>
      </c>
      <c r="AB9" s="145" t="s">
        <v>69</v>
      </c>
      <c r="AC9" s="145"/>
      <c r="AD9" s="146"/>
      <c r="AE9" s="156" t="s">
        <v>70</v>
      </c>
      <c r="AF9" s="145"/>
      <c r="AG9" s="146"/>
      <c r="AH9" s="156" t="s">
        <v>71</v>
      </c>
      <c r="AI9" s="145"/>
      <c r="AJ9" s="145"/>
      <c r="AK9" s="158"/>
      <c r="AL9" s="8"/>
    </row>
    <row r="10" spans="1:38" x14ac:dyDescent="0.2">
      <c r="B10" s="197"/>
      <c r="C10" s="202"/>
      <c r="D10" s="128"/>
      <c r="E10" s="131"/>
      <c r="F10" s="188"/>
      <c r="G10" s="188"/>
      <c r="H10" s="140"/>
      <c r="I10" s="143"/>
      <c r="J10" s="172"/>
      <c r="K10" s="131"/>
      <c r="L10" s="185"/>
      <c r="M10" s="215"/>
      <c r="N10" s="215"/>
      <c r="O10" s="140"/>
      <c r="P10" s="175"/>
      <c r="Q10" s="178"/>
      <c r="R10" s="216"/>
      <c r="S10" s="180"/>
      <c r="T10" s="183"/>
      <c r="U10" s="175"/>
      <c r="V10" s="191"/>
      <c r="W10" s="163"/>
      <c r="X10" s="195"/>
      <c r="Y10" s="195"/>
      <c r="Z10" s="140"/>
      <c r="AA10" s="143"/>
      <c r="AB10" s="148"/>
      <c r="AC10" s="148"/>
      <c r="AD10" s="149"/>
      <c r="AE10" s="157"/>
      <c r="AF10" s="148"/>
      <c r="AG10" s="149"/>
      <c r="AH10" s="157"/>
      <c r="AI10" s="148"/>
      <c r="AJ10" s="148"/>
      <c r="AK10" s="159"/>
      <c r="AL10" s="8"/>
    </row>
    <row r="11" spans="1:38" x14ac:dyDescent="0.2">
      <c r="B11" s="197"/>
      <c r="C11" s="202"/>
      <c r="D11" s="128"/>
      <c r="E11" s="131"/>
      <c r="F11" s="187" t="s">
        <v>67</v>
      </c>
      <c r="G11" s="189" t="s">
        <v>68</v>
      </c>
      <c r="H11" s="140"/>
      <c r="I11" s="143"/>
      <c r="J11" s="172"/>
      <c r="K11" s="131"/>
      <c r="L11" s="185"/>
      <c r="M11" s="187" t="s">
        <v>34</v>
      </c>
      <c r="N11" s="189" t="s">
        <v>68</v>
      </c>
      <c r="O11" s="140"/>
      <c r="P11" s="175"/>
      <c r="Q11" s="178"/>
      <c r="R11" s="216"/>
      <c r="S11" s="180"/>
      <c r="T11" s="183"/>
      <c r="U11" s="175"/>
      <c r="V11" s="191"/>
      <c r="W11" s="163"/>
      <c r="X11" s="192" t="s">
        <v>34</v>
      </c>
      <c r="Y11" s="194" t="s">
        <v>68</v>
      </c>
      <c r="Z11" s="140"/>
      <c r="AA11" s="143"/>
      <c r="AB11" s="150" t="s">
        <v>4</v>
      </c>
      <c r="AC11" s="152" t="s">
        <v>5</v>
      </c>
      <c r="AD11" s="154" t="s">
        <v>3</v>
      </c>
      <c r="AE11" s="152" t="s">
        <v>4</v>
      </c>
      <c r="AF11" s="152" t="s">
        <v>5</v>
      </c>
      <c r="AG11" s="154" t="s">
        <v>3</v>
      </c>
      <c r="AH11" s="152" t="s">
        <v>4</v>
      </c>
      <c r="AI11" s="152" t="s">
        <v>5</v>
      </c>
      <c r="AJ11" s="181" t="s">
        <v>72</v>
      </c>
      <c r="AK11" s="160" t="s">
        <v>3</v>
      </c>
      <c r="AL11" s="8"/>
    </row>
    <row r="12" spans="1:38" x14ac:dyDescent="0.2">
      <c r="B12" s="198"/>
      <c r="C12" s="204"/>
      <c r="D12" s="129"/>
      <c r="E12" s="132"/>
      <c r="F12" s="188"/>
      <c r="G12" s="190"/>
      <c r="H12" s="141"/>
      <c r="I12" s="144"/>
      <c r="J12" s="173"/>
      <c r="K12" s="132"/>
      <c r="L12" s="186"/>
      <c r="M12" s="188"/>
      <c r="N12" s="190"/>
      <c r="O12" s="141"/>
      <c r="P12" s="176"/>
      <c r="Q12" s="179"/>
      <c r="R12" s="217"/>
      <c r="S12" s="151"/>
      <c r="T12" s="153"/>
      <c r="U12" s="176"/>
      <c r="V12" s="190"/>
      <c r="W12" s="164"/>
      <c r="X12" s="193"/>
      <c r="Y12" s="195"/>
      <c r="Z12" s="141"/>
      <c r="AA12" s="144"/>
      <c r="AB12" s="151"/>
      <c r="AC12" s="153"/>
      <c r="AD12" s="155"/>
      <c r="AE12" s="153"/>
      <c r="AF12" s="153"/>
      <c r="AG12" s="155"/>
      <c r="AH12" s="153"/>
      <c r="AI12" s="153"/>
      <c r="AJ12" s="182"/>
      <c r="AK12" s="161"/>
      <c r="AL12" s="8"/>
    </row>
    <row r="13" spans="1:38" x14ac:dyDescent="0.2">
      <c r="B13" s="54"/>
      <c r="C13" s="207"/>
      <c r="D13" s="55"/>
      <c r="E13" s="55"/>
      <c r="F13" s="89"/>
      <c r="G13" s="89"/>
      <c r="H13" s="56"/>
      <c r="I13" s="208"/>
      <c r="J13" s="60"/>
      <c r="K13" s="55"/>
      <c r="L13" s="89"/>
      <c r="M13" s="89"/>
      <c r="N13" s="89"/>
      <c r="O13" s="56"/>
      <c r="P13" s="58"/>
      <c r="Q13" s="59"/>
      <c r="R13" s="57"/>
      <c r="S13" s="60"/>
      <c r="T13" s="55"/>
      <c r="U13" s="55"/>
      <c r="V13" s="89"/>
      <c r="W13" s="61"/>
      <c r="X13" s="100"/>
      <c r="Y13" s="100"/>
      <c r="Z13" s="62"/>
      <c r="AA13" s="57"/>
      <c r="AB13" s="60"/>
      <c r="AC13" s="55"/>
      <c r="AD13" s="56"/>
      <c r="AE13" s="55"/>
      <c r="AF13" s="55"/>
      <c r="AG13" s="56"/>
      <c r="AH13" s="55"/>
      <c r="AI13" s="55"/>
      <c r="AJ13" s="101"/>
      <c r="AK13" s="63"/>
      <c r="AL13" s="4"/>
    </row>
    <row r="14" spans="1:38" x14ac:dyDescent="0.2">
      <c r="A14" s="6">
        <v>1</v>
      </c>
      <c r="B14" s="14" t="s">
        <v>32</v>
      </c>
      <c r="C14" s="118">
        <f>(C17+C21)</f>
        <v>12273</v>
      </c>
      <c r="D14" s="15">
        <f>(D17+D21)</f>
        <v>18491</v>
      </c>
      <c r="E14" s="15"/>
      <c r="F14" s="67">
        <f>(D14/D$14)</f>
        <v>1</v>
      </c>
      <c r="G14" s="3"/>
      <c r="H14" s="24">
        <f>(H17+H21)</f>
        <v>3754022856</v>
      </c>
      <c r="I14" s="71"/>
      <c r="J14" s="20">
        <f>(J17+J21)</f>
        <v>12053</v>
      </c>
      <c r="K14" s="66"/>
      <c r="L14" s="67">
        <f>(J14/D14)</f>
        <v>0.65183062030176842</v>
      </c>
      <c r="M14" s="67">
        <f>(J14/J$14)</f>
        <v>1</v>
      </c>
      <c r="N14" s="3"/>
      <c r="O14" s="24">
        <f>(O17+O21)</f>
        <v>2733697043</v>
      </c>
      <c r="P14" s="68"/>
      <c r="Q14" s="69">
        <f>(O14/J14)</f>
        <v>226806.3588318261</v>
      </c>
      <c r="R14" s="77"/>
      <c r="S14" s="20">
        <f>(S17+S21)</f>
        <v>220</v>
      </c>
      <c r="T14" s="15">
        <f>(T17+T21)</f>
        <v>6438</v>
      </c>
      <c r="U14" s="15"/>
      <c r="V14" s="31">
        <f>(T14/D14)</f>
        <v>0.34816937969823158</v>
      </c>
      <c r="W14" s="15"/>
      <c r="X14" s="67">
        <f>(T14/T$14)</f>
        <v>1</v>
      </c>
      <c r="Y14" s="32"/>
      <c r="Z14" s="24">
        <f>(Z17+Z21)</f>
        <v>1020325813</v>
      </c>
      <c r="AA14" s="71"/>
      <c r="AB14" s="20">
        <f t="shared" ref="AB14:AI14" si="0">(AB17+AB21)</f>
        <v>76</v>
      </c>
      <c r="AC14" s="15">
        <f t="shared" si="0"/>
        <v>152</v>
      </c>
      <c r="AD14" s="24">
        <f t="shared" si="0"/>
        <v>20782972</v>
      </c>
      <c r="AE14" s="15">
        <f t="shared" si="0"/>
        <v>25</v>
      </c>
      <c r="AF14" s="15">
        <f t="shared" si="0"/>
        <v>95</v>
      </c>
      <c r="AG14" s="24">
        <f t="shared" si="0"/>
        <v>15116026</v>
      </c>
      <c r="AH14" s="15">
        <f t="shared" si="0"/>
        <v>119</v>
      </c>
      <c r="AI14" s="15">
        <f t="shared" si="0"/>
        <v>6191</v>
      </c>
      <c r="AJ14" s="64">
        <f>(AI14/T14)</f>
        <v>0.96163404784094442</v>
      </c>
      <c r="AK14" s="73">
        <f>(AK17+AK21)</f>
        <v>984426815</v>
      </c>
      <c r="AL14" s="53"/>
    </row>
    <row r="15" spans="1:38" x14ac:dyDescent="0.2">
      <c r="A15" s="6">
        <v>2</v>
      </c>
      <c r="B15" s="14"/>
      <c r="C15" s="118"/>
      <c r="D15" s="15"/>
      <c r="E15" s="15"/>
      <c r="F15" s="67"/>
      <c r="G15" s="3"/>
      <c r="H15" s="24"/>
      <c r="I15" s="71"/>
      <c r="J15" s="20"/>
      <c r="K15" s="66"/>
      <c r="L15" s="67"/>
      <c r="M15" s="67"/>
      <c r="N15" s="3"/>
      <c r="O15" s="24"/>
      <c r="P15" s="68"/>
      <c r="Q15" s="69"/>
      <c r="R15" s="77"/>
      <c r="S15" s="20"/>
      <c r="T15" s="15"/>
      <c r="U15" s="15"/>
      <c r="V15" s="32"/>
      <c r="W15" s="15"/>
      <c r="X15" s="67"/>
      <c r="Y15" s="32"/>
      <c r="Z15" s="24"/>
      <c r="AA15" s="71"/>
      <c r="AB15" s="20"/>
      <c r="AC15" s="15"/>
      <c r="AD15" s="24"/>
      <c r="AE15" s="15"/>
      <c r="AF15" s="15"/>
      <c r="AG15" s="24"/>
      <c r="AH15" s="15"/>
      <c r="AI15" s="15"/>
      <c r="AJ15" s="67"/>
      <c r="AK15" s="73"/>
      <c r="AL15" s="53"/>
    </row>
    <row r="16" spans="1:38" x14ac:dyDescent="0.2">
      <c r="A16" s="6">
        <v>3</v>
      </c>
      <c r="B16" s="14"/>
      <c r="C16" s="118"/>
      <c r="D16" s="15"/>
      <c r="E16" s="15"/>
      <c r="F16" s="90"/>
      <c r="G16" s="3"/>
      <c r="H16" s="24"/>
      <c r="I16" s="71"/>
      <c r="J16" s="20"/>
      <c r="K16" s="66"/>
      <c r="L16" s="90"/>
      <c r="M16" s="90"/>
      <c r="N16" s="3"/>
      <c r="O16" s="24"/>
      <c r="P16" s="68"/>
      <c r="Q16" s="69"/>
      <c r="R16" s="77"/>
      <c r="S16" s="20"/>
      <c r="T16" s="15"/>
      <c r="U16" s="15"/>
      <c r="V16" s="3"/>
      <c r="W16" s="15"/>
      <c r="X16" s="67"/>
      <c r="Y16" s="32"/>
      <c r="Z16" s="24"/>
      <c r="AA16" s="71"/>
      <c r="AB16" s="20"/>
      <c r="AC16" s="15"/>
      <c r="AD16" s="24"/>
      <c r="AE16" s="15"/>
      <c r="AF16" s="15"/>
      <c r="AG16" s="24"/>
      <c r="AH16" s="15"/>
      <c r="AI16" s="15"/>
      <c r="AJ16" s="67"/>
      <c r="AK16" s="73"/>
      <c r="AL16" s="53"/>
    </row>
    <row r="17" spans="1:38" s="1" customFormat="1" x14ac:dyDescent="0.2">
      <c r="A17" s="6">
        <v>4</v>
      </c>
      <c r="B17" s="102" t="s">
        <v>49</v>
      </c>
      <c r="C17" s="118">
        <f>(C18+C19+C20)</f>
        <v>11549</v>
      </c>
      <c r="D17" s="15">
        <f>(D18+D19+D20)</f>
        <v>17319</v>
      </c>
      <c r="E17" s="15"/>
      <c r="F17" s="67">
        <f>(D17/D$14)</f>
        <v>0.93661781407171052</v>
      </c>
      <c r="G17" s="67">
        <f>(D17/D$17)</f>
        <v>1</v>
      </c>
      <c r="H17" s="24">
        <f>(H18+H19+H20)</f>
        <v>3510428416</v>
      </c>
      <c r="I17" s="71"/>
      <c r="J17" s="20">
        <f>(J18+J19+J20)</f>
        <v>11368</v>
      </c>
      <c r="K17" s="66"/>
      <c r="L17" s="64">
        <f t="shared" ref="L17:L23" si="1">(J17/D17)</f>
        <v>0.65638893700560075</v>
      </c>
      <c r="M17" s="67">
        <f>(J17/J$14)</f>
        <v>0.94316767609723717</v>
      </c>
      <c r="N17" s="32">
        <f>(J17/J$17)</f>
        <v>1</v>
      </c>
      <c r="O17" s="24">
        <f>(O18+O19+O20)</f>
        <v>2562604047</v>
      </c>
      <c r="P17" s="68"/>
      <c r="Q17" s="69">
        <f t="shared" ref="Q17:Q23" si="2">(O17/J17)</f>
        <v>225422.59385995776</v>
      </c>
      <c r="R17" s="65"/>
      <c r="S17" s="20">
        <f>(S18+S19+S20)</f>
        <v>181</v>
      </c>
      <c r="T17" s="15">
        <f>(T18+T19+T20)</f>
        <v>5951</v>
      </c>
      <c r="U17" s="15"/>
      <c r="V17" s="31">
        <f t="shared" ref="V17:V23" si="3">(T17/D17)</f>
        <v>0.3436110629943992</v>
      </c>
      <c r="W17" s="15"/>
      <c r="X17" s="67">
        <f>(T17/T$14)</f>
        <v>0.92435538987263122</v>
      </c>
      <c r="Y17" s="32">
        <f>(T17/T$17)</f>
        <v>1</v>
      </c>
      <c r="Z17" s="24">
        <f>(Z18+Z19+Z20)</f>
        <v>947824369</v>
      </c>
      <c r="AA17" s="71"/>
      <c r="AB17" s="20">
        <f t="shared" ref="AB17:AI17" si="4">(AB18+AB19+AB20)</f>
        <v>66</v>
      </c>
      <c r="AC17" s="15">
        <f t="shared" si="4"/>
        <v>132</v>
      </c>
      <c r="AD17" s="24">
        <f t="shared" si="4"/>
        <v>16006807</v>
      </c>
      <c r="AE17" s="15">
        <f t="shared" si="4"/>
        <v>14</v>
      </c>
      <c r="AF17" s="15">
        <f t="shared" si="4"/>
        <v>55</v>
      </c>
      <c r="AG17" s="24">
        <f t="shared" si="4"/>
        <v>7478169</v>
      </c>
      <c r="AH17" s="15">
        <f t="shared" si="4"/>
        <v>101</v>
      </c>
      <c r="AI17" s="15">
        <f t="shared" si="4"/>
        <v>5764</v>
      </c>
      <c r="AJ17" s="64">
        <f t="shared" ref="AJ17:AJ23" si="5">(AI17/T17)</f>
        <v>0.96857670979667287</v>
      </c>
      <c r="AK17" s="73">
        <f>(AK18+AK19+AK20)</f>
        <v>924339393</v>
      </c>
      <c r="AL17" s="53"/>
    </row>
    <row r="18" spans="1:38" x14ac:dyDescent="0.2">
      <c r="A18" s="6">
        <v>5</v>
      </c>
      <c r="B18" s="103" t="s">
        <v>50</v>
      </c>
      <c r="C18" s="117">
        <f>(C33+C34+C42+C43)</f>
        <v>5452</v>
      </c>
      <c r="D18" s="19">
        <f>(D33+D34+D42+D43)</f>
        <v>9861</v>
      </c>
      <c r="E18" s="19"/>
      <c r="F18" s="64">
        <f t="shared" ref="F18:F20" si="6">(D18/D$14)</f>
        <v>0.53328646368503596</v>
      </c>
      <c r="G18" s="64">
        <f t="shared" ref="G18:G20" si="7">(D18/D$17)</f>
        <v>0.56937467521219465</v>
      </c>
      <c r="H18" s="22">
        <f>(H33+H34+H42+H43)</f>
        <v>1922751903</v>
      </c>
      <c r="I18" s="78"/>
      <c r="J18" s="18">
        <f>(J33+J34+J42+J43)</f>
        <v>5357</v>
      </c>
      <c r="K18" s="104"/>
      <c r="L18" s="64">
        <f t="shared" si="1"/>
        <v>0.54325119156272184</v>
      </c>
      <c r="M18" s="64">
        <f t="shared" ref="M18:M20" si="8">(J18/J$14)</f>
        <v>0.44445366298846761</v>
      </c>
      <c r="N18" s="31">
        <f t="shared" ref="N18:N20" si="9">(J18/J$17)</f>
        <v>0.47123504574243491</v>
      </c>
      <c r="O18" s="22">
        <f>(O33+O34+O42+O43)</f>
        <v>1157704764</v>
      </c>
      <c r="P18" s="105"/>
      <c r="Q18" s="79">
        <f t="shared" si="2"/>
        <v>216110.65223072615</v>
      </c>
      <c r="R18" s="77"/>
      <c r="S18" s="18">
        <f>(S33+S34+S42+S43)</f>
        <v>95</v>
      </c>
      <c r="T18" s="19">
        <f>(T33+T34+T42+T43)</f>
        <v>4504</v>
      </c>
      <c r="U18" s="19"/>
      <c r="V18" s="31">
        <f t="shared" si="3"/>
        <v>0.45674880843727816</v>
      </c>
      <c r="W18" s="19"/>
      <c r="X18" s="64">
        <f t="shared" ref="X18:X20" si="10">(T18/T$14)</f>
        <v>0.69959614787200997</v>
      </c>
      <c r="Y18" s="31">
        <f t="shared" ref="Y18:Y20" si="11">(T18/T$17)</f>
        <v>0.75684758864056456</v>
      </c>
      <c r="Z18" s="22">
        <f>(Z33+Z34+Z42+Z43)</f>
        <v>765047139</v>
      </c>
      <c r="AA18" s="78"/>
      <c r="AB18" s="18">
        <f t="shared" ref="AB18:AI18" si="12">(AB33+AB34+AB42+AB43)</f>
        <v>36</v>
      </c>
      <c r="AC18" s="19">
        <f t="shared" si="12"/>
        <v>72</v>
      </c>
      <c r="AD18" s="22">
        <f t="shared" si="12"/>
        <v>5976587</v>
      </c>
      <c r="AE18" s="19">
        <f t="shared" si="12"/>
        <v>13</v>
      </c>
      <c r="AF18" s="19">
        <f t="shared" si="12"/>
        <v>51</v>
      </c>
      <c r="AG18" s="22">
        <f t="shared" si="12"/>
        <v>6978169</v>
      </c>
      <c r="AH18" s="19">
        <f t="shared" si="12"/>
        <v>46</v>
      </c>
      <c r="AI18" s="19">
        <f t="shared" si="12"/>
        <v>4381</v>
      </c>
      <c r="AJ18" s="64">
        <f t="shared" si="5"/>
        <v>0.97269094138543521</v>
      </c>
      <c r="AK18" s="106">
        <f>(AK33+AK34+AK42+AK43)</f>
        <v>752092383</v>
      </c>
      <c r="AL18" s="35"/>
    </row>
    <row r="19" spans="1:38" x14ac:dyDescent="0.2">
      <c r="A19" s="6">
        <v>6</v>
      </c>
      <c r="B19" s="103" t="s">
        <v>51</v>
      </c>
      <c r="C19" s="117">
        <f>(C35+C36+C37+C41+C46+C47+C48+C57+C59)</f>
        <v>5592</v>
      </c>
      <c r="D19" s="19">
        <f>(D35+D36+D37+D41+D46+D47+D48+D57+D59)</f>
        <v>6880</v>
      </c>
      <c r="E19" s="19"/>
      <c r="F19" s="64">
        <f t="shared" si="6"/>
        <v>0.37207290032989021</v>
      </c>
      <c r="G19" s="64">
        <f t="shared" si="7"/>
        <v>0.39725157341647899</v>
      </c>
      <c r="H19" s="22">
        <f>(H35+H36+H37+H41+H46+H47+H48+H57+H59)</f>
        <v>1480750889</v>
      </c>
      <c r="I19" s="78"/>
      <c r="J19" s="18">
        <f>(J35+J36+J37+J41+J46+J47+J48+J57+J59)</f>
        <v>5515</v>
      </c>
      <c r="K19" s="104"/>
      <c r="L19" s="64">
        <f t="shared" si="1"/>
        <v>0.80159883720930236</v>
      </c>
      <c r="M19" s="64">
        <f t="shared" si="8"/>
        <v>0.45756243258939683</v>
      </c>
      <c r="N19" s="31">
        <f t="shared" si="9"/>
        <v>0.48513370865587613</v>
      </c>
      <c r="O19" s="22">
        <f>(O35+O36+O37+O41+O46+O47+O48+O57+O59)</f>
        <v>1307898227</v>
      </c>
      <c r="P19" s="105"/>
      <c r="Q19" s="79">
        <f t="shared" si="2"/>
        <v>237152.89700815958</v>
      </c>
      <c r="R19" s="77"/>
      <c r="S19" s="18">
        <f>(S35+S36+S37+S41+S46+S47+S48+S57+S59)</f>
        <v>77</v>
      </c>
      <c r="T19" s="19">
        <f>(T35+T36+T37+T41+T46+T47+T48+T57+T59)</f>
        <v>1365</v>
      </c>
      <c r="U19" s="19"/>
      <c r="V19" s="31">
        <f t="shared" si="3"/>
        <v>0.19840116279069767</v>
      </c>
      <c r="W19" s="19"/>
      <c r="X19" s="64">
        <f t="shared" si="10"/>
        <v>0.21202236719478099</v>
      </c>
      <c r="Y19" s="31">
        <f t="shared" si="11"/>
        <v>0.22937321458578391</v>
      </c>
      <c r="Z19" s="22">
        <f>(Z35+Z36+Z37+Z41+Z46+Z47+Z48+Z57+Z59)</f>
        <v>172852662</v>
      </c>
      <c r="AA19" s="78"/>
      <c r="AB19" s="18">
        <f t="shared" ref="AB19:AI19" si="13">(AB35+AB36+AB37+AB41+AB46+AB47+AB48+AB57+AB59)</f>
        <v>29</v>
      </c>
      <c r="AC19" s="19">
        <f t="shared" si="13"/>
        <v>58</v>
      </c>
      <c r="AD19" s="22">
        <f t="shared" si="13"/>
        <v>9630220</v>
      </c>
      <c r="AE19" s="19">
        <f t="shared" si="13"/>
        <v>1</v>
      </c>
      <c r="AF19" s="19">
        <f t="shared" si="13"/>
        <v>4</v>
      </c>
      <c r="AG19" s="22">
        <f t="shared" si="13"/>
        <v>500000</v>
      </c>
      <c r="AH19" s="19">
        <f t="shared" si="13"/>
        <v>47</v>
      </c>
      <c r="AI19" s="19">
        <f t="shared" si="13"/>
        <v>1303</v>
      </c>
      <c r="AJ19" s="64">
        <f t="shared" si="5"/>
        <v>0.95457875457875463</v>
      </c>
      <c r="AK19" s="106">
        <f>(AK35+AK36+AK37+AK41+AK46+AK47+AK48+AK57+AK59)</f>
        <v>162722442</v>
      </c>
      <c r="AL19" s="35"/>
    </row>
    <row r="20" spans="1:38" x14ac:dyDescent="0.2">
      <c r="A20" s="6">
        <v>7</v>
      </c>
      <c r="B20" s="103" t="s">
        <v>73</v>
      </c>
      <c r="C20" s="117">
        <f>(C51+C53+C65)</f>
        <v>505</v>
      </c>
      <c r="D20" s="19">
        <f>(D51+D53+D65)</f>
        <v>578</v>
      </c>
      <c r="E20" s="19"/>
      <c r="F20" s="64">
        <f t="shared" si="6"/>
        <v>3.1258450056784383E-2</v>
      </c>
      <c r="G20" s="64">
        <f t="shared" si="7"/>
        <v>3.3373751371326289E-2</v>
      </c>
      <c r="H20" s="22">
        <f>(H51+H53+H65)</f>
        <v>106925624</v>
      </c>
      <c r="I20" s="78"/>
      <c r="J20" s="18">
        <f>(J51+J53+J65)</f>
        <v>496</v>
      </c>
      <c r="K20" s="104"/>
      <c r="L20" s="64">
        <f t="shared" si="1"/>
        <v>0.8581314878892734</v>
      </c>
      <c r="M20" s="64">
        <f t="shared" si="8"/>
        <v>4.1151580519372767E-2</v>
      </c>
      <c r="N20" s="31">
        <f t="shared" si="9"/>
        <v>4.3631245601688955E-2</v>
      </c>
      <c r="O20" s="22">
        <f>(O51+O53+O65)</f>
        <v>97001056</v>
      </c>
      <c r="P20" s="105"/>
      <c r="Q20" s="79">
        <f t="shared" si="2"/>
        <v>195566.64516129033</v>
      </c>
      <c r="R20" s="77"/>
      <c r="S20" s="18">
        <f>(S51+S53+S65)</f>
        <v>9</v>
      </c>
      <c r="T20" s="19">
        <f>(T51+T53+T65)</f>
        <v>82</v>
      </c>
      <c r="U20" s="19"/>
      <c r="V20" s="31">
        <f t="shared" si="3"/>
        <v>0.14186851211072665</v>
      </c>
      <c r="W20" s="19"/>
      <c r="X20" s="64">
        <f t="shared" si="10"/>
        <v>1.2736874805840324E-2</v>
      </c>
      <c r="Y20" s="31">
        <f t="shared" si="11"/>
        <v>1.3779196773651487E-2</v>
      </c>
      <c r="Z20" s="22">
        <f>(Z51+Z53+Z65)</f>
        <v>9924568</v>
      </c>
      <c r="AA20" s="78"/>
      <c r="AB20" s="18">
        <f t="shared" ref="AB20:AI20" si="14">(AB51+AB53+AB65)</f>
        <v>1</v>
      </c>
      <c r="AC20" s="19">
        <f t="shared" si="14"/>
        <v>2</v>
      </c>
      <c r="AD20" s="22">
        <f t="shared" si="14"/>
        <v>400000</v>
      </c>
      <c r="AE20" s="19">
        <f t="shared" si="14"/>
        <v>0</v>
      </c>
      <c r="AF20" s="19">
        <f t="shared" si="14"/>
        <v>0</v>
      </c>
      <c r="AG20" s="22">
        <f t="shared" si="14"/>
        <v>0</v>
      </c>
      <c r="AH20" s="19">
        <f t="shared" si="14"/>
        <v>8</v>
      </c>
      <c r="AI20" s="19">
        <f t="shared" si="14"/>
        <v>80</v>
      </c>
      <c r="AJ20" s="64">
        <f t="shared" si="5"/>
        <v>0.97560975609756095</v>
      </c>
      <c r="AK20" s="106">
        <f>(AK51+AK53+AK65)</f>
        <v>9524568</v>
      </c>
      <c r="AL20" s="35"/>
    </row>
    <row r="21" spans="1:38" s="1" customFormat="1" x14ac:dyDescent="0.2">
      <c r="A21" s="6">
        <v>8</v>
      </c>
      <c r="B21" s="102" t="s">
        <v>0</v>
      </c>
      <c r="C21" s="118">
        <f>(C22+C23)</f>
        <v>724</v>
      </c>
      <c r="D21" s="15">
        <f>(D22+D23)</f>
        <v>1172</v>
      </c>
      <c r="E21" s="15"/>
      <c r="F21" s="67">
        <f>(D21/D$14)</f>
        <v>6.3382185928289439E-2</v>
      </c>
      <c r="G21" s="67">
        <f>(D21/D$21)</f>
        <v>1</v>
      </c>
      <c r="H21" s="24">
        <f>(H22+H23)</f>
        <v>243594440</v>
      </c>
      <c r="I21" s="71"/>
      <c r="J21" s="20">
        <f>(J22+J23)</f>
        <v>685</v>
      </c>
      <c r="K21" s="66"/>
      <c r="L21" s="64">
        <f t="shared" si="1"/>
        <v>0.58447098976109213</v>
      </c>
      <c r="M21" s="67">
        <f>(J21/J$14)</f>
        <v>5.6832323902762799E-2</v>
      </c>
      <c r="N21" s="32">
        <f>(J21/J$21)</f>
        <v>1</v>
      </c>
      <c r="O21" s="24">
        <f>(O22+O23)</f>
        <v>171092996</v>
      </c>
      <c r="P21" s="68"/>
      <c r="Q21" s="69">
        <f t="shared" si="2"/>
        <v>249770.79708029196</v>
      </c>
      <c r="R21" s="65"/>
      <c r="S21" s="20">
        <f>(S22+S23)</f>
        <v>39</v>
      </c>
      <c r="T21" s="15">
        <f>(T22+T23)</f>
        <v>487</v>
      </c>
      <c r="U21" s="15"/>
      <c r="V21" s="31">
        <f t="shared" si="3"/>
        <v>0.41552901023890787</v>
      </c>
      <c r="W21" s="15"/>
      <c r="X21" s="67">
        <f>(T21/T$14)</f>
        <v>7.5644610127368742E-2</v>
      </c>
      <c r="Y21" s="32">
        <f>(T21/T$21)</f>
        <v>1</v>
      </c>
      <c r="Z21" s="24">
        <f>(Z22+Z23)</f>
        <v>72501444</v>
      </c>
      <c r="AA21" s="71"/>
      <c r="AB21" s="20">
        <f t="shared" ref="AB21:AI21" si="15">(AB22+AB23)</f>
        <v>10</v>
      </c>
      <c r="AC21" s="15">
        <f t="shared" si="15"/>
        <v>20</v>
      </c>
      <c r="AD21" s="24">
        <f t="shared" si="15"/>
        <v>4776165</v>
      </c>
      <c r="AE21" s="15">
        <f t="shared" si="15"/>
        <v>11</v>
      </c>
      <c r="AF21" s="15">
        <f t="shared" si="15"/>
        <v>40</v>
      </c>
      <c r="AG21" s="24">
        <f t="shared" si="15"/>
        <v>7637857</v>
      </c>
      <c r="AH21" s="15">
        <f t="shared" si="15"/>
        <v>18</v>
      </c>
      <c r="AI21" s="15">
        <f t="shared" si="15"/>
        <v>427</v>
      </c>
      <c r="AJ21" s="64">
        <f t="shared" si="5"/>
        <v>0.87679671457905539</v>
      </c>
      <c r="AK21" s="73">
        <f>(AK22+AK23)</f>
        <v>60087422</v>
      </c>
      <c r="AL21" s="53"/>
    </row>
    <row r="22" spans="1:38" x14ac:dyDescent="0.2">
      <c r="A22" s="6">
        <v>9</v>
      </c>
      <c r="B22" s="103" t="s">
        <v>46</v>
      </c>
      <c r="C22" s="117">
        <f>(C38)</f>
        <v>149</v>
      </c>
      <c r="D22" s="19">
        <f>(D38)</f>
        <v>510</v>
      </c>
      <c r="E22" s="19"/>
      <c r="F22" s="64">
        <f t="shared" ref="F22:F23" si="16">(D22/D$14)</f>
        <v>2.7580985344221515E-2</v>
      </c>
      <c r="G22" s="64">
        <f t="shared" ref="G22:G23" si="17">(D22/D$21)</f>
        <v>0.43515358361774742</v>
      </c>
      <c r="H22" s="22">
        <f>(H38)</f>
        <v>77309336</v>
      </c>
      <c r="I22" s="78"/>
      <c r="J22" s="18">
        <f>(J38)</f>
        <v>130</v>
      </c>
      <c r="K22" s="104"/>
      <c r="L22" s="64">
        <f t="shared" si="1"/>
        <v>0.25490196078431371</v>
      </c>
      <c r="M22" s="64">
        <f t="shared" ref="M22:M23" si="18">(J22/J$14)</f>
        <v>1.078569650709367E-2</v>
      </c>
      <c r="N22" s="31">
        <f t="shared" ref="N22:N23" si="19">(J22/J$21)</f>
        <v>0.18978102189781021</v>
      </c>
      <c r="O22" s="22">
        <f>(O38)</f>
        <v>21764000</v>
      </c>
      <c r="P22" s="105"/>
      <c r="Q22" s="79">
        <f t="shared" si="2"/>
        <v>167415.38461538462</v>
      </c>
      <c r="R22" s="77"/>
      <c r="S22" s="18">
        <f>(S38)</f>
        <v>19</v>
      </c>
      <c r="T22" s="19">
        <f>(T38)</f>
        <v>380</v>
      </c>
      <c r="U22" s="19"/>
      <c r="V22" s="31">
        <f t="shared" si="3"/>
        <v>0.74509803921568629</v>
      </c>
      <c r="W22" s="19"/>
      <c r="X22" s="64">
        <f t="shared" ref="X22:X23" si="20">(T22/T$14)</f>
        <v>5.9024541783162472E-2</v>
      </c>
      <c r="Y22" s="31">
        <f t="shared" ref="Y22:Y23" si="21">(T22/T$21)</f>
        <v>0.78028747433264889</v>
      </c>
      <c r="Z22" s="22">
        <f>(Z38)</f>
        <v>55545336</v>
      </c>
      <c r="AA22" s="78"/>
      <c r="AB22" s="18">
        <f t="shared" ref="AB22:AI22" si="22">(AB38)</f>
        <v>1</v>
      </c>
      <c r="AC22" s="19">
        <f t="shared" si="22"/>
        <v>2</v>
      </c>
      <c r="AD22" s="22">
        <f t="shared" si="22"/>
        <v>371165</v>
      </c>
      <c r="AE22" s="19">
        <f t="shared" si="22"/>
        <v>5</v>
      </c>
      <c r="AF22" s="19">
        <f t="shared" si="22"/>
        <v>18</v>
      </c>
      <c r="AG22" s="22">
        <f t="shared" si="22"/>
        <v>2777857</v>
      </c>
      <c r="AH22" s="19">
        <f t="shared" si="22"/>
        <v>13</v>
      </c>
      <c r="AI22" s="19">
        <f t="shared" si="22"/>
        <v>360</v>
      </c>
      <c r="AJ22" s="64">
        <f t="shared" si="5"/>
        <v>0.94736842105263153</v>
      </c>
      <c r="AK22" s="106">
        <f>(AK38)</f>
        <v>52396314</v>
      </c>
      <c r="AL22" s="35"/>
    </row>
    <row r="23" spans="1:38" x14ac:dyDescent="0.2">
      <c r="A23" s="6">
        <v>10</v>
      </c>
      <c r="B23" s="103" t="s">
        <v>74</v>
      </c>
      <c r="C23" s="117">
        <f>(C52+C56+C58+C60+C63+C64+C66)</f>
        <v>575</v>
      </c>
      <c r="D23" s="19">
        <f>(D52+D56+D58+D60+D63+D64+D66)</f>
        <v>662</v>
      </c>
      <c r="E23" s="19"/>
      <c r="F23" s="64">
        <f t="shared" si="16"/>
        <v>3.5801200584067924E-2</v>
      </c>
      <c r="G23" s="64">
        <f t="shared" si="17"/>
        <v>0.56484641638225253</v>
      </c>
      <c r="H23" s="22">
        <f>(H52+H56+H58+H60+H63+H64+H66)</f>
        <v>166285104</v>
      </c>
      <c r="I23" s="78"/>
      <c r="J23" s="18">
        <f>(J52+J56+J58+J60+J63+J64+J66)</f>
        <v>555</v>
      </c>
      <c r="K23" s="104"/>
      <c r="L23" s="64">
        <f t="shared" si="1"/>
        <v>0.83836858006042292</v>
      </c>
      <c r="M23" s="64">
        <f t="shared" si="18"/>
        <v>4.6046627395669129E-2</v>
      </c>
      <c r="N23" s="31">
        <f t="shared" si="19"/>
        <v>0.81021897810218979</v>
      </c>
      <c r="O23" s="22">
        <f>(O52+O56+O58+O60+O63+O64+O66)</f>
        <v>149328996</v>
      </c>
      <c r="P23" s="105"/>
      <c r="Q23" s="79">
        <f t="shared" si="2"/>
        <v>269061.25405405404</v>
      </c>
      <c r="R23" s="77"/>
      <c r="S23" s="18">
        <f>(S52+S56+S58+S60+S63+S64+S66)</f>
        <v>20</v>
      </c>
      <c r="T23" s="19">
        <f>(T52+T56+T58+T60+T63+T64+T66)</f>
        <v>107</v>
      </c>
      <c r="U23" s="19"/>
      <c r="V23" s="31">
        <f t="shared" si="3"/>
        <v>0.16163141993957703</v>
      </c>
      <c r="W23" s="19"/>
      <c r="X23" s="64">
        <f t="shared" si="20"/>
        <v>1.6620068344206276E-2</v>
      </c>
      <c r="Y23" s="31">
        <f t="shared" si="21"/>
        <v>0.21971252566735114</v>
      </c>
      <c r="Z23" s="22">
        <f>(Z52+Z56+Z58+Z60+Z63+Z64+Z66)</f>
        <v>16956108</v>
      </c>
      <c r="AA23" s="78"/>
      <c r="AB23" s="18">
        <f t="shared" ref="AB23:AI23" si="23">(AB52+AB56+AB58+AB60+AB63+AB64+AB66)</f>
        <v>9</v>
      </c>
      <c r="AC23" s="19">
        <f t="shared" si="23"/>
        <v>18</v>
      </c>
      <c r="AD23" s="22">
        <f t="shared" si="23"/>
        <v>4405000</v>
      </c>
      <c r="AE23" s="19">
        <f t="shared" si="23"/>
        <v>6</v>
      </c>
      <c r="AF23" s="19">
        <f t="shared" si="23"/>
        <v>22</v>
      </c>
      <c r="AG23" s="22">
        <f t="shared" si="23"/>
        <v>4860000</v>
      </c>
      <c r="AH23" s="19">
        <f t="shared" si="23"/>
        <v>5</v>
      </c>
      <c r="AI23" s="19">
        <f t="shared" si="23"/>
        <v>67</v>
      </c>
      <c r="AJ23" s="64">
        <f t="shared" si="5"/>
        <v>0.62616822429906538</v>
      </c>
      <c r="AK23" s="106">
        <f>(AK52+AK56+AK58+AK60+AK63+AK64+AK66)</f>
        <v>7691108</v>
      </c>
      <c r="AL23" s="35"/>
    </row>
    <row r="24" spans="1:38" x14ac:dyDescent="0.2">
      <c r="A24" s="6">
        <v>11</v>
      </c>
      <c r="B24" s="103"/>
      <c r="C24" s="118"/>
      <c r="D24" s="15"/>
      <c r="E24" s="15"/>
      <c r="F24" s="90"/>
      <c r="G24" s="3"/>
      <c r="H24" s="24"/>
      <c r="I24" s="71"/>
      <c r="J24" s="20"/>
      <c r="K24" s="66"/>
      <c r="L24" s="90"/>
      <c r="M24" s="90"/>
      <c r="N24" s="3"/>
      <c r="O24" s="24"/>
      <c r="P24" s="68"/>
      <c r="Q24" s="69"/>
      <c r="R24" s="77"/>
      <c r="S24" s="20"/>
      <c r="T24" s="15"/>
      <c r="U24" s="15"/>
      <c r="V24" s="3"/>
      <c r="W24" s="15"/>
      <c r="X24" s="67"/>
      <c r="Y24" s="32"/>
      <c r="Z24" s="24"/>
      <c r="AA24" s="71"/>
      <c r="AB24" s="20"/>
      <c r="AC24" s="15"/>
      <c r="AD24" s="24"/>
      <c r="AE24" s="15"/>
      <c r="AF24" s="15"/>
      <c r="AG24" s="24"/>
      <c r="AH24" s="15"/>
      <c r="AI24" s="15"/>
      <c r="AJ24" s="67"/>
      <c r="AK24" s="73"/>
      <c r="AL24" s="53"/>
    </row>
    <row r="25" spans="1:38" s="1" customFormat="1" x14ac:dyDescent="0.2">
      <c r="A25" s="6">
        <v>12</v>
      </c>
      <c r="B25" s="102" t="s">
        <v>41</v>
      </c>
      <c r="C25" s="118">
        <f>(C26+C29)</f>
        <v>12092</v>
      </c>
      <c r="D25" s="15">
        <f>(D26+D29)</f>
        <v>18294</v>
      </c>
      <c r="E25" s="15"/>
      <c r="F25" s="67">
        <f>(D25/D$14)</f>
        <v>0.98934616840625167</v>
      </c>
      <c r="G25" s="67">
        <f>(D25/D$25)</f>
        <v>1</v>
      </c>
      <c r="H25" s="24">
        <f>(H26+H29)</f>
        <v>3692263540</v>
      </c>
      <c r="I25" s="71"/>
      <c r="J25" s="20">
        <f>(J26+J29)</f>
        <v>11877</v>
      </c>
      <c r="K25" s="66"/>
      <c r="L25" s="64">
        <f t="shared" ref="L25:L30" si="24">(J25/D25)</f>
        <v>0.64922925549360444</v>
      </c>
      <c r="M25" s="67">
        <f>(J25/J$14)</f>
        <v>0.98539782626731931</v>
      </c>
      <c r="N25" s="32">
        <f>(J25/J$25)</f>
        <v>1</v>
      </c>
      <c r="O25" s="24">
        <f>(O26+O29)</f>
        <v>2677736727</v>
      </c>
      <c r="P25" s="68"/>
      <c r="Q25" s="69">
        <f t="shared" ref="Q25:Q30" si="25">(O25/J25)</f>
        <v>225455.64763829249</v>
      </c>
      <c r="R25" s="65"/>
      <c r="S25" s="20">
        <f>(S26+S29)</f>
        <v>215</v>
      </c>
      <c r="T25" s="15">
        <f>(T26+T29)</f>
        <v>6417</v>
      </c>
      <c r="U25" s="15"/>
      <c r="V25" s="31">
        <f t="shared" ref="V25:V30" si="26">(T25/D25)</f>
        <v>0.35077074450639556</v>
      </c>
      <c r="W25" s="15"/>
      <c r="X25" s="67">
        <f>(T25/T$14)</f>
        <v>0.99673811742777263</v>
      </c>
      <c r="Y25" s="32">
        <f>(T25/T$25)</f>
        <v>1</v>
      </c>
      <c r="Z25" s="24">
        <f>(Z26+Z29)</f>
        <v>1014526813</v>
      </c>
      <c r="AA25" s="71"/>
      <c r="AB25" s="20">
        <f t="shared" ref="AB25:AI25" si="27">(AB26+AB29)</f>
        <v>76</v>
      </c>
      <c r="AC25" s="15">
        <f t="shared" si="27"/>
        <v>152</v>
      </c>
      <c r="AD25" s="24">
        <f t="shared" si="27"/>
        <v>20782972</v>
      </c>
      <c r="AE25" s="15">
        <f t="shared" si="27"/>
        <v>21</v>
      </c>
      <c r="AF25" s="15">
        <f t="shared" si="27"/>
        <v>81</v>
      </c>
      <c r="AG25" s="24">
        <f t="shared" si="27"/>
        <v>10956026</v>
      </c>
      <c r="AH25" s="15">
        <f t="shared" si="27"/>
        <v>118</v>
      </c>
      <c r="AI25" s="15">
        <f t="shared" si="27"/>
        <v>6184</v>
      </c>
      <c r="AJ25" s="64">
        <f t="shared" ref="AJ25:AJ30" si="28">(AI25/T25)</f>
        <v>0.96369019791179678</v>
      </c>
      <c r="AK25" s="73">
        <f>(AK26+AK29)</f>
        <v>982787815</v>
      </c>
      <c r="AL25" s="53"/>
    </row>
    <row r="26" spans="1:38" x14ac:dyDescent="0.2">
      <c r="A26" s="6">
        <v>13</v>
      </c>
      <c r="B26" s="103" t="s">
        <v>42</v>
      </c>
      <c r="C26" s="117">
        <f>(C27+C28)</f>
        <v>11969</v>
      </c>
      <c r="D26" s="19">
        <f>(D27+D28)</f>
        <v>18170</v>
      </c>
      <c r="E26" s="19"/>
      <c r="F26" s="64">
        <f t="shared" ref="F26:F30" si="29">(D26/D$14)</f>
        <v>0.98264020334216651</v>
      </c>
      <c r="G26" s="64">
        <f t="shared" ref="G26:G29" si="30">(D26/D$25)</f>
        <v>0.99322182136219528</v>
      </c>
      <c r="H26" s="22">
        <f>(H27+H28)</f>
        <v>3654775623</v>
      </c>
      <c r="I26" s="78"/>
      <c r="J26" s="18">
        <f>(J27+J28)</f>
        <v>11755</v>
      </c>
      <c r="K26" s="104"/>
      <c r="L26" s="64">
        <f t="shared" si="24"/>
        <v>0.64694551458447991</v>
      </c>
      <c r="M26" s="64">
        <f t="shared" ref="M26:M30" si="31">(J26/J$14)</f>
        <v>0.97527586492989293</v>
      </c>
      <c r="N26" s="31">
        <f t="shared" ref="N26:N29" si="32">(J26/J$25)</f>
        <v>0.98972804580281215</v>
      </c>
      <c r="O26" s="22">
        <f>(O27+O28)</f>
        <v>2640373810</v>
      </c>
      <c r="P26" s="105"/>
      <c r="Q26" s="79">
        <f t="shared" si="25"/>
        <v>224617.08294342834</v>
      </c>
      <c r="R26" s="77"/>
      <c r="S26" s="18">
        <f>(S27+S28)</f>
        <v>214</v>
      </c>
      <c r="T26" s="19">
        <f>(T27+T28)</f>
        <v>6415</v>
      </c>
      <c r="U26" s="19"/>
      <c r="V26" s="31">
        <f t="shared" si="26"/>
        <v>0.35305448541552009</v>
      </c>
      <c r="W26" s="19"/>
      <c r="X26" s="64">
        <f t="shared" ref="X26:X30" si="33">(T26/T$14)</f>
        <v>0.99642746194470333</v>
      </c>
      <c r="Y26" s="31">
        <f t="shared" ref="Y26:Y29" si="34">(T26/T$25)</f>
        <v>0.99968832787907125</v>
      </c>
      <c r="Z26" s="22">
        <f>(Z27+Z28)</f>
        <v>1014401813</v>
      </c>
      <c r="AA26" s="78"/>
      <c r="AB26" s="18">
        <f t="shared" ref="AB26:AI26" si="35">(AB27+AB28)</f>
        <v>75</v>
      </c>
      <c r="AC26" s="19">
        <f t="shared" si="35"/>
        <v>150</v>
      </c>
      <c r="AD26" s="22">
        <f t="shared" si="35"/>
        <v>20657972</v>
      </c>
      <c r="AE26" s="19">
        <f t="shared" si="35"/>
        <v>21</v>
      </c>
      <c r="AF26" s="19">
        <f t="shared" si="35"/>
        <v>81</v>
      </c>
      <c r="AG26" s="22">
        <f t="shared" si="35"/>
        <v>10956026</v>
      </c>
      <c r="AH26" s="19">
        <f t="shared" si="35"/>
        <v>118</v>
      </c>
      <c r="AI26" s="19">
        <f t="shared" si="35"/>
        <v>6184</v>
      </c>
      <c r="AJ26" s="64">
        <f t="shared" si="28"/>
        <v>0.96399064692127823</v>
      </c>
      <c r="AK26" s="106">
        <f>(AK27+AK28)</f>
        <v>982787815</v>
      </c>
      <c r="AL26" s="35"/>
    </row>
    <row r="27" spans="1:38" x14ac:dyDescent="0.2">
      <c r="A27" s="6">
        <v>14</v>
      </c>
      <c r="B27" s="103" t="s">
        <v>43</v>
      </c>
      <c r="C27" s="117">
        <f>(C33+C34+C37+C38+C42+C43+C48+C51+C53+C57+C59+C65)</f>
        <v>7930</v>
      </c>
      <c r="D27" s="19">
        <f>(D33+D34+D37+D38+D42+D43+D48+D51+D53+D57+D59+D65)</f>
        <v>12944</v>
      </c>
      <c r="E27" s="19"/>
      <c r="F27" s="64">
        <f t="shared" si="29"/>
        <v>0.70001622410902598</v>
      </c>
      <c r="G27" s="64">
        <f t="shared" si="30"/>
        <v>0.70755438941729532</v>
      </c>
      <c r="H27" s="22">
        <f>(H33+H34+H37+H38+H42+H43+H48+H51+H53+H57+H59+H65)</f>
        <v>2540762050</v>
      </c>
      <c r="I27" s="78"/>
      <c r="J27" s="18">
        <f>(J33+J34+J37+J38+J42+J43+J48+J51+J53+J57+J59+J65)</f>
        <v>7788</v>
      </c>
      <c r="K27" s="104"/>
      <c r="L27" s="64">
        <f t="shared" si="24"/>
        <v>0.60166872682323858</v>
      </c>
      <c r="M27" s="64">
        <f t="shared" si="31"/>
        <v>0.6461461876711192</v>
      </c>
      <c r="N27" s="31">
        <f t="shared" si="32"/>
        <v>0.65572114170245011</v>
      </c>
      <c r="O27" s="22">
        <f>(O33+O34+O37+O38+O42+O43+O48+O51+O53+O57+O59+O65)</f>
        <v>1679347953</v>
      </c>
      <c r="P27" s="105"/>
      <c r="Q27" s="79">
        <f t="shared" si="25"/>
        <v>215632.7623266564</v>
      </c>
      <c r="R27" s="77"/>
      <c r="S27" s="18">
        <f>(S33+S34+S37+S38+S42+S43+S48+S51+S53+S57+S59+S65)</f>
        <v>142</v>
      </c>
      <c r="T27" s="19">
        <f>(T33+T34+T37+T38+T42+T43+T48+T51+T53+T57+T59+T65)</f>
        <v>5156</v>
      </c>
      <c r="U27" s="19"/>
      <c r="V27" s="31">
        <f t="shared" si="26"/>
        <v>0.39833127317676142</v>
      </c>
      <c r="W27" s="19"/>
      <c r="X27" s="64">
        <f t="shared" si="33"/>
        <v>0.80086983535259393</v>
      </c>
      <c r="Y27" s="31">
        <f t="shared" si="34"/>
        <v>0.80349072775440233</v>
      </c>
      <c r="Z27" s="22">
        <f>(Z33+Z34+Z37+Z38+Z42+Z43+Z48+Z51+Z53+Z57+Z59+Z65)</f>
        <v>861414097</v>
      </c>
      <c r="AA27" s="78"/>
      <c r="AB27" s="18">
        <f t="shared" ref="AB27:AI27" si="36">(AB33+AB34+AB37+AB38+AB42+AB43+AB48+AB51+AB53+AB57+AB59+AB65)</f>
        <v>43</v>
      </c>
      <c r="AC27" s="19">
        <f t="shared" si="36"/>
        <v>86</v>
      </c>
      <c r="AD27" s="22">
        <f t="shared" si="36"/>
        <v>8347752</v>
      </c>
      <c r="AE27" s="19">
        <f t="shared" si="36"/>
        <v>19</v>
      </c>
      <c r="AF27" s="19">
        <f t="shared" si="36"/>
        <v>73</v>
      </c>
      <c r="AG27" s="22">
        <f t="shared" si="36"/>
        <v>10256026</v>
      </c>
      <c r="AH27" s="19">
        <f t="shared" si="36"/>
        <v>80</v>
      </c>
      <c r="AI27" s="19">
        <f t="shared" si="36"/>
        <v>4997</v>
      </c>
      <c r="AJ27" s="64">
        <f t="shared" si="28"/>
        <v>0.96916214119472455</v>
      </c>
      <c r="AK27" s="106">
        <f>(AK33+AK34+AK37+AK38+AK42+AK43+AK48+AK51+AK53+AK57+AK59+AK65)</f>
        <v>842810319</v>
      </c>
      <c r="AL27" s="35"/>
    </row>
    <row r="28" spans="1:38" x14ac:dyDescent="0.2">
      <c r="A28" s="6">
        <v>15</v>
      </c>
      <c r="B28" s="103" t="s">
        <v>39</v>
      </c>
      <c r="C28" s="117">
        <f>(C35+C36+C41+C46+C47+C66+C64)</f>
        <v>4039</v>
      </c>
      <c r="D28" s="19">
        <f>(D35+D36+D41+D46+D47+D66+D64)</f>
        <v>5226</v>
      </c>
      <c r="E28" s="19"/>
      <c r="F28" s="64">
        <f t="shared" si="29"/>
        <v>0.28262397923314042</v>
      </c>
      <c r="G28" s="64">
        <f t="shared" si="30"/>
        <v>0.28566743194489996</v>
      </c>
      <c r="H28" s="22">
        <f>(H35+H36+H41+H46+H47+H66+H64)</f>
        <v>1114013573</v>
      </c>
      <c r="I28" s="78"/>
      <c r="J28" s="18">
        <f>(J35+J36+J41+J46+J47+J66+J64)</f>
        <v>3967</v>
      </c>
      <c r="K28" s="104"/>
      <c r="L28" s="64">
        <f t="shared" si="24"/>
        <v>0.75908916953693073</v>
      </c>
      <c r="M28" s="64">
        <f t="shared" si="31"/>
        <v>0.32912967725877373</v>
      </c>
      <c r="N28" s="31">
        <f t="shared" si="32"/>
        <v>0.33400690410036205</v>
      </c>
      <c r="O28" s="22">
        <f>(O35+O36+O41+O46+O47+O66+O64)</f>
        <v>961025857</v>
      </c>
      <c r="P28" s="105"/>
      <c r="Q28" s="79">
        <f t="shared" si="25"/>
        <v>242255.06856566676</v>
      </c>
      <c r="R28" s="77"/>
      <c r="S28" s="18">
        <f>(S35+S36+S41+S46+S47+S66+S64)</f>
        <v>72</v>
      </c>
      <c r="T28" s="19">
        <f>(T35+T36+T41+T46+T47+T66+T64)</f>
        <v>1259</v>
      </c>
      <c r="U28" s="19"/>
      <c r="V28" s="31">
        <f t="shared" si="26"/>
        <v>0.24091083046306927</v>
      </c>
      <c r="W28" s="19"/>
      <c r="X28" s="64">
        <f t="shared" si="33"/>
        <v>0.19555762659210935</v>
      </c>
      <c r="Y28" s="31">
        <f t="shared" si="34"/>
        <v>0.19619760012466886</v>
      </c>
      <c r="Z28" s="22">
        <f>(Z35+Z36+Z41+Z46+Z47+Z66+Z64)</f>
        <v>152987716</v>
      </c>
      <c r="AA28" s="78"/>
      <c r="AB28" s="18">
        <f t="shared" ref="AB28:AI28" si="37">(AB35+AB36+AB41+AB46+AB47+AB66+AB64)</f>
        <v>32</v>
      </c>
      <c r="AC28" s="19">
        <f t="shared" si="37"/>
        <v>64</v>
      </c>
      <c r="AD28" s="22">
        <f t="shared" si="37"/>
        <v>12310220</v>
      </c>
      <c r="AE28" s="19">
        <f t="shared" si="37"/>
        <v>2</v>
      </c>
      <c r="AF28" s="19">
        <f t="shared" si="37"/>
        <v>8</v>
      </c>
      <c r="AG28" s="22">
        <f t="shared" si="37"/>
        <v>700000</v>
      </c>
      <c r="AH28" s="19">
        <f t="shared" si="37"/>
        <v>38</v>
      </c>
      <c r="AI28" s="19">
        <f t="shared" si="37"/>
        <v>1187</v>
      </c>
      <c r="AJ28" s="64">
        <f t="shared" si="28"/>
        <v>0.94281175536139794</v>
      </c>
      <c r="AK28" s="106">
        <f>(AK35+AK36+AK41+AK46+AK47+AK66+AK64)</f>
        <v>139977496</v>
      </c>
      <c r="AL28" s="35"/>
    </row>
    <row r="29" spans="1:38" x14ac:dyDescent="0.2">
      <c r="A29" s="6">
        <v>16</v>
      </c>
      <c r="B29" s="103" t="s">
        <v>44</v>
      </c>
      <c r="C29" s="117">
        <f>(C60+C63)</f>
        <v>123</v>
      </c>
      <c r="D29" s="19">
        <f>(D60+D63)</f>
        <v>124</v>
      </c>
      <c r="E29" s="19"/>
      <c r="F29" s="64">
        <f t="shared" si="29"/>
        <v>6.7059650640852305E-3</v>
      </c>
      <c r="G29" s="64">
        <f t="shared" si="30"/>
        <v>6.7781786378047449E-3</v>
      </c>
      <c r="H29" s="22">
        <f>(H60+H63)</f>
        <v>37487917</v>
      </c>
      <c r="I29" s="78"/>
      <c r="J29" s="18">
        <f>(J60+J63)</f>
        <v>122</v>
      </c>
      <c r="K29" s="104"/>
      <c r="L29" s="64">
        <f t="shared" si="24"/>
        <v>0.9838709677419355</v>
      </c>
      <c r="M29" s="64">
        <f t="shared" si="31"/>
        <v>1.0121961337426367E-2</v>
      </c>
      <c r="N29" s="31">
        <f t="shared" si="32"/>
        <v>1.0271954197187842E-2</v>
      </c>
      <c r="O29" s="22">
        <f>(O60+O63)</f>
        <v>37362917</v>
      </c>
      <c r="P29" s="105"/>
      <c r="Q29" s="79">
        <f t="shared" si="25"/>
        <v>306253.41803278687</v>
      </c>
      <c r="R29" s="77"/>
      <c r="S29" s="18">
        <f>(S60+S63)</f>
        <v>1</v>
      </c>
      <c r="T29" s="19">
        <f>(T60+T63)</f>
        <v>2</v>
      </c>
      <c r="U29" s="19"/>
      <c r="V29" s="31">
        <f t="shared" si="26"/>
        <v>1.6129032258064516E-2</v>
      </c>
      <c r="W29" s="19"/>
      <c r="X29" s="64">
        <f t="shared" si="33"/>
        <v>3.1065548306927616E-4</v>
      </c>
      <c r="Y29" s="31">
        <f t="shared" si="34"/>
        <v>3.1167212092878292E-4</v>
      </c>
      <c r="Z29" s="22">
        <f>(Z60+Z63)</f>
        <v>125000</v>
      </c>
      <c r="AA29" s="78"/>
      <c r="AB29" s="18">
        <f t="shared" ref="AB29:AI29" si="38">(AB60+AB63)</f>
        <v>1</v>
      </c>
      <c r="AC29" s="19">
        <f t="shared" si="38"/>
        <v>2</v>
      </c>
      <c r="AD29" s="22">
        <f t="shared" si="38"/>
        <v>125000</v>
      </c>
      <c r="AE29" s="19">
        <f t="shared" si="38"/>
        <v>0</v>
      </c>
      <c r="AF29" s="19">
        <f t="shared" si="38"/>
        <v>0</v>
      </c>
      <c r="AG29" s="22">
        <f t="shared" si="38"/>
        <v>0</v>
      </c>
      <c r="AH29" s="19">
        <f t="shared" si="38"/>
        <v>0</v>
      </c>
      <c r="AI29" s="19">
        <f t="shared" si="38"/>
        <v>0</v>
      </c>
      <c r="AJ29" s="64">
        <f t="shared" si="28"/>
        <v>0</v>
      </c>
      <c r="AK29" s="106">
        <f>(AK60+AK63)</f>
        <v>0</v>
      </c>
      <c r="AL29" s="35"/>
    </row>
    <row r="30" spans="1:38" s="1" customFormat="1" x14ac:dyDescent="0.2">
      <c r="A30" s="1">
        <v>17</v>
      </c>
      <c r="B30" s="25" t="s">
        <v>40</v>
      </c>
      <c r="C30" s="118">
        <f>(C52+C56+C58)</f>
        <v>181</v>
      </c>
      <c r="D30" s="15">
        <f>(D52+D56+D58)</f>
        <v>197</v>
      </c>
      <c r="E30" s="15"/>
      <c r="F30" s="67">
        <f t="shared" si="29"/>
        <v>1.065383159374831E-2</v>
      </c>
      <c r="G30" s="67"/>
      <c r="H30" s="24">
        <f>(H52+H56+H58)</f>
        <v>61759316</v>
      </c>
      <c r="I30" s="71"/>
      <c r="J30" s="20">
        <f>(J52+J56+J58)</f>
        <v>176</v>
      </c>
      <c r="K30" s="66"/>
      <c r="L30" s="67">
        <f t="shared" si="24"/>
        <v>0.89340101522842641</v>
      </c>
      <c r="M30" s="67">
        <f t="shared" si="31"/>
        <v>1.460217373268066E-2</v>
      </c>
      <c r="N30" s="32"/>
      <c r="O30" s="24">
        <f>(O52+O56+O58)</f>
        <v>55960316</v>
      </c>
      <c r="P30" s="68"/>
      <c r="Q30" s="69">
        <f t="shared" si="25"/>
        <v>317956.34090909088</v>
      </c>
      <c r="R30" s="65"/>
      <c r="S30" s="20">
        <f>(S52+S56+S58)</f>
        <v>5</v>
      </c>
      <c r="T30" s="15">
        <f>(T52+T56+T58)</f>
        <v>21</v>
      </c>
      <c r="U30" s="15"/>
      <c r="V30" s="32">
        <f t="shared" si="26"/>
        <v>0.1065989847715736</v>
      </c>
      <c r="W30" s="15"/>
      <c r="X30" s="67">
        <f t="shared" si="33"/>
        <v>3.2618825722273998E-3</v>
      </c>
      <c r="Y30" s="32"/>
      <c r="Z30" s="24">
        <f>(Z52+Z56+Z58)</f>
        <v>5799000</v>
      </c>
      <c r="AA30" s="71"/>
      <c r="AB30" s="20">
        <f t="shared" ref="AB30:AI30" si="39">(AB52+AB56+AB58)</f>
        <v>0</v>
      </c>
      <c r="AC30" s="15">
        <f t="shared" si="39"/>
        <v>0</v>
      </c>
      <c r="AD30" s="24">
        <f t="shared" si="39"/>
        <v>0</v>
      </c>
      <c r="AE30" s="15">
        <f t="shared" si="39"/>
        <v>4</v>
      </c>
      <c r="AF30" s="15">
        <f t="shared" si="39"/>
        <v>14</v>
      </c>
      <c r="AG30" s="24">
        <f t="shared" si="39"/>
        <v>4160000</v>
      </c>
      <c r="AH30" s="15">
        <f t="shared" si="39"/>
        <v>1</v>
      </c>
      <c r="AI30" s="15">
        <f t="shared" si="39"/>
        <v>7</v>
      </c>
      <c r="AJ30" s="67">
        <f t="shared" si="28"/>
        <v>0.33333333333333331</v>
      </c>
      <c r="AK30" s="73">
        <f>(AK52+AK56+AK58)</f>
        <v>1639000</v>
      </c>
      <c r="AL30" s="53"/>
    </row>
    <row r="31" spans="1:38" x14ac:dyDescent="0.2">
      <c r="A31" s="6">
        <v>18</v>
      </c>
      <c r="B31" s="14"/>
      <c r="C31" s="118"/>
      <c r="D31" s="15"/>
      <c r="E31" s="15"/>
      <c r="F31" s="3"/>
      <c r="G31" s="3"/>
      <c r="H31" s="24"/>
      <c r="I31" s="71"/>
      <c r="J31" s="20"/>
      <c r="K31" s="15"/>
      <c r="L31" s="3"/>
      <c r="M31" s="3"/>
      <c r="N31" s="3"/>
      <c r="O31" s="24"/>
      <c r="P31" s="72"/>
      <c r="Q31" s="69"/>
      <c r="R31" s="77"/>
      <c r="S31" s="20"/>
      <c r="T31" s="15"/>
      <c r="U31" s="15"/>
      <c r="V31" s="3"/>
      <c r="W31" s="15"/>
      <c r="X31" s="32"/>
      <c r="Y31" s="32"/>
      <c r="Z31" s="24"/>
      <c r="AA31" s="71"/>
      <c r="AB31" s="20"/>
      <c r="AC31" s="15"/>
      <c r="AD31" s="24"/>
      <c r="AE31" s="15"/>
      <c r="AF31" s="15"/>
      <c r="AG31" s="24"/>
      <c r="AH31" s="15"/>
      <c r="AI31" s="15"/>
      <c r="AJ31" s="32"/>
      <c r="AK31" s="73"/>
    </row>
    <row r="32" spans="1:38" s="1" customFormat="1" x14ac:dyDescent="0.2">
      <c r="A32" s="1">
        <v>19</v>
      </c>
      <c r="B32" s="25" t="s">
        <v>7</v>
      </c>
      <c r="C32" s="118">
        <f>SUM(C33:C38)</f>
        <v>4636</v>
      </c>
      <c r="D32" s="15">
        <f>SUM(D33:D38)</f>
        <v>6628</v>
      </c>
      <c r="E32" s="120"/>
      <c r="F32" s="67">
        <f>(D32/D$14)</f>
        <v>0.35844464874803961</v>
      </c>
      <c r="G32" s="67">
        <f>(D32/D$32)</f>
        <v>1</v>
      </c>
      <c r="H32" s="24">
        <f>SUM(H33:H38)</f>
        <v>1261921962</v>
      </c>
      <c r="I32" s="71"/>
      <c r="J32" s="218">
        <f>SUM(J33:J38)</f>
        <v>4561</v>
      </c>
      <c r="K32" s="70"/>
      <c r="L32" s="67">
        <f t="shared" ref="L32:L38" si="40">(J32/D32)</f>
        <v>0.68814121907060954</v>
      </c>
      <c r="M32" s="67">
        <f>(J32/J$14)</f>
        <v>0.37841201360657095</v>
      </c>
      <c r="N32" s="32">
        <f>(J32/J$32)</f>
        <v>1</v>
      </c>
      <c r="O32" s="24">
        <f>SUM(O33:O38)</f>
        <v>955641108</v>
      </c>
      <c r="P32" s="70"/>
      <c r="Q32" s="69">
        <f>(O32/J32)</f>
        <v>209524.47007235256</v>
      </c>
      <c r="R32" s="65"/>
      <c r="S32" s="20">
        <f>SUM(S33:S38)</f>
        <v>75</v>
      </c>
      <c r="T32" s="223">
        <f>SUM(T33:T38)</f>
        <v>2067</v>
      </c>
      <c r="U32" s="70"/>
      <c r="V32" s="32">
        <f t="shared" ref="V32:V38" si="41">(T32/D32)</f>
        <v>0.31185878092939046</v>
      </c>
      <c r="W32" s="113"/>
      <c r="X32" s="67">
        <f>(T32/T$14)</f>
        <v>0.32106244175209692</v>
      </c>
      <c r="Y32" s="32">
        <f>(T32/T$32)</f>
        <v>1</v>
      </c>
      <c r="Z32" s="222">
        <f>SUM(Z33:Z38)</f>
        <v>306280854</v>
      </c>
      <c r="AA32" s="71"/>
      <c r="AB32" s="20">
        <f t="shared" ref="AB32:AI32" si="42">SUM(AB33:AB38)</f>
        <v>36</v>
      </c>
      <c r="AC32" s="15">
        <f t="shared" si="42"/>
        <v>72</v>
      </c>
      <c r="AD32" s="24">
        <f t="shared" si="42"/>
        <v>8513666</v>
      </c>
      <c r="AE32" s="15">
        <f t="shared" si="42"/>
        <v>6</v>
      </c>
      <c r="AF32" s="15">
        <f t="shared" si="42"/>
        <v>21</v>
      </c>
      <c r="AG32" s="24">
        <f t="shared" si="42"/>
        <v>5377857</v>
      </c>
      <c r="AH32" s="15">
        <f t="shared" si="42"/>
        <v>33</v>
      </c>
      <c r="AI32" s="15">
        <f t="shared" si="42"/>
        <v>1974</v>
      </c>
      <c r="AJ32" s="67">
        <f t="shared" ref="AJ32:AJ38" si="43">(AI32/T32)</f>
        <v>0.95500725689404931</v>
      </c>
      <c r="AK32" s="73">
        <f>SUM(AK33:AK38)</f>
        <v>292389331</v>
      </c>
      <c r="AL32" s="53"/>
    </row>
    <row r="33" spans="1:40" x14ac:dyDescent="0.2">
      <c r="A33" s="6">
        <v>20</v>
      </c>
      <c r="B33" s="26" t="s">
        <v>8</v>
      </c>
      <c r="C33" s="117">
        <v>1784</v>
      </c>
      <c r="D33" s="112">
        <v>2650</v>
      </c>
      <c r="E33" s="75">
        <v>2</v>
      </c>
      <c r="F33" s="64">
        <f t="shared" ref="F33:F38" si="44">(D33/D$14)</f>
        <v>0.14331296306311178</v>
      </c>
      <c r="G33" s="64">
        <f t="shared" ref="G33:G38" si="45">(D33/D$32)</f>
        <v>0.39981894990947497</v>
      </c>
      <c r="H33" s="22">
        <v>453220966</v>
      </c>
      <c r="I33" s="78">
        <v>4</v>
      </c>
      <c r="J33" s="219">
        <v>1746</v>
      </c>
      <c r="K33" s="76">
        <v>2</v>
      </c>
      <c r="L33" s="64">
        <f t="shared" si="40"/>
        <v>0.6588679245283019</v>
      </c>
      <c r="M33" s="64">
        <f t="shared" ref="M33:M38" si="46">(J33/J$14)</f>
        <v>0.14486020077988881</v>
      </c>
      <c r="N33" s="31">
        <f t="shared" ref="N33:N38" si="47">(J33/J$32)</f>
        <v>0.38281078710809036</v>
      </c>
      <c r="O33" s="22">
        <v>302495668</v>
      </c>
      <c r="P33" s="75">
        <v>3</v>
      </c>
      <c r="Q33" s="79">
        <v>173250.66895761742</v>
      </c>
      <c r="R33" s="77">
        <v>22</v>
      </c>
      <c r="S33" s="18">
        <v>38</v>
      </c>
      <c r="T33" s="19">
        <v>904</v>
      </c>
      <c r="U33" s="76">
        <v>2</v>
      </c>
      <c r="V33" s="31">
        <f t="shared" si="41"/>
        <v>0.3411320754716981</v>
      </c>
      <c r="W33" s="75">
        <v>6</v>
      </c>
      <c r="X33" s="64">
        <f t="shared" ref="X33:X38" si="48">(T33/T$14)</f>
        <v>0.14041627834731282</v>
      </c>
      <c r="Y33" s="31">
        <f t="shared" ref="Y33:Y38" si="49">(T33/T$32)</f>
        <v>0.4373488147073053</v>
      </c>
      <c r="Z33" s="22">
        <v>150725298</v>
      </c>
      <c r="AA33" s="78">
        <v>2</v>
      </c>
      <c r="AB33" s="18">
        <v>28</v>
      </c>
      <c r="AC33" s="19">
        <v>56</v>
      </c>
      <c r="AD33" s="22">
        <v>4702281</v>
      </c>
      <c r="AE33" s="19">
        <v>1</v>
      </c>
      <c r="AF33" s="19">
        <v>3</v>
      </c>
      <c r="AG33" s="22">
        <v>2600000</v>
      </c>
      <c r="AH33" s="19">
        <v>9</v>
      </c>
      <c r="AI33" s="19">
        <v>845</v>
      </c>
      <c r="AJ33" s="64">
        <f t="shared" si="43"/>
        <v>0.93473451327433632</v>
      </c>
      <c r="AK33" s="106">
        <v>143423017</v>
      </c>
      <c r="AL33" s="4"/>
      <c r="AM33" s="97"/>
      <c r="AN33" s="5"/>
    </row>
    <row r="34" spans="1:40" x14ac:dyDescent="0.2">
      <c r="A34" s="6">
        <v>21</v>
      </c>
      <c r="B34" s="26" t="s">
        <v>9</v>
      </c>
      <c r="C34" s="117">
        <v>793</v>
      </c>
      <c r="D34" s="112">
        <v>1417</v>
      </c>
      <c r="E34" s="75">
        <v>5</v>
      </c>
      <c r="F34" s="64">
        <f t="shared" si="44"/>
        <v>7.6631874966199776E-2</v>
      </c>
      <c r="G34" s="64">
        <f t="shared" si="45"/>
        <v>0.21378998189499096</v>
      </c>
      <c r="H34" s="22">
        <v>268537500</v>
      </c>
      <c r="I34" s="78">
        <v>5</v>
      </c>
      <c r="J34" s="219">
        <v>788</v>
      </c>
      <c r="K34" s="76">
        <v>5</v>
      </c>
      <c r="L34" s="64">
        <f t="shared" si="40"/>
        <v>0.55610444601270292</v>
      </c>
      <c r="M34" s="64">
        <f t="shared" si="46"/>
        <v>6.5377914212229327E-2</v>
      </c>
      <c r="N34" s="31">
        <f t="shared" si="47"/>
        <v>0.17276912957684717</v>
      </c>
      <c r="O34" s="22">
        <v>185737500</v>
      </c>
      <c r="P34" s="75">
        <v>5</v>
      </c>
      <c r="Q34" s="79">
        <v>235707.48730964467</v>
      </c>
      <c r="R34" s="77">
        <v>10</v>
      </c>
      <c r="S34" s="18">
        <v>5</v>
      </c>
      <c r="T34" s="19">
        <v>629</v>
      </c>
      <c r="U34" s="76">
        <v>4</v>
      </c>
      <c r="V34" s="31">
        <f t="shared" si="41"/>
        <v>0.44389555398729713</v>
      </c>
      <c r="W34" s="75">
        <v>5</v>
      </c>
      <c r="X34" s="64">
        <f t="shared" si="48"/>
        <v>9.7701149425287362E-2</v>
      </c>
      <c r="Y34" s="31">
        <f t="shared" si="49"/>
        <v>0.30430575713594582</v>
      </c>
      <c r="Z34" s="22">
        <v>82800000</v>
      </c>
      <c r="AA34" s="78">
        <v>4</v>
      </c>
      <c r="AB34" s="18">
        <v>0</v>
      </c>
      <c r="AC34" s="19">
        <v>0</v>
      </c>
      <c r="AD34" s="22">
        <v>0</v>
      </c>
      <c r="AE34" s="19">
        <v>0</v>
      </c>
      <c r="AF34" s="19">
        <v>0</v>
      </c>
      <c r="AG34" s="22">
        <v>0</v>
      </c>
      <c r="AH34" s="19">
        <v>5</v>
      </c>
      <c r="AI34" s="19">
        <v>629</v>
      </c>
      <c r="AJ34" s="64">
        <f t="shared" si="43"/>
        <v>1</v>
      </c>
      <c r="AK34" s="106">
        <v>82800000</v>
      </c>
      <c r="AL34" s="4"/>
      <c r="AM34" s="97"/>
      <c r="AN34" s="5"/>
    </row>
    <row r="35" spans="1:40" x14ac:dyDescent="0.2">
      <c r="A35" s="6">
        <v>22</v>
      </c>
      <c r="B35" s="26" t="s">
        <v>10</v>
      </c>
      <c r="C35" s="117">
        <v>331</v>
      </c>
      <c r="D35" s="112">
        <v>342</v>
      </c>
      <c r="E35" s="75">
        <v>12</v>
      </c>
      <c r="F35" s="64">
        <f t="shared" si="44"/>
        <v>1.8495484289654425E-2</v>
      </c>
      <c r="G35" s="64">
        <f t="shared" si="45"/>
        <v>5.1599275799637898E-2</v>
      </c>
      <c r="H35" s="22">
        <v>78369836</v>
      </c>
      <c r="I35" s="78">
        <v>10</v>
      </c>
      <c r="J35" s="219">
        <v>330</v>
      </c>
      <c r="K35" s="76">
        <v>10</v>
      </c>
      <c r="L35" s="64">
        <f t="shared" si="40"/>
        <v>0.96491228070175439</v>
      </c>
      <c r="M35" s="64">
        <f t="shared" si="46"/>
        <v>2.7379075748776238E-2</v>
      </c>
      <c r="N35" s="31">
        <f t="shared" si="47"/>
        <v>7.2352554264415697E-2</v>
      </c>
      <c r="O35" s="22">
        <v>77469836</v>
      </c>
      <c r="P35" s="75">
        <v>10</v>
      </c>
      <c r="Q35" s="79">
        <v>234757.0787878788</v>
      </c>
      <c r="R35" s="77">
        <v>13</v>
      </c>
      <c r="S35" s="18">
        <v>1</v>
      </c>
      <c r="T35" s="19">
        <v>12</v>
      </c>
      <c r="U35" s="76">
        <v>17</v>
      </c>
      <c r="V35" s="31">
        <f t="shared" si="41"/>
        <v>3.5087719298245612E-2</v>
      </c>
      <c r="W35" s="114">
        <v>16</v>
      </c>
      <c r="X35" s="64">
        <f t="shared" si="48"/>
        <v>1.863932898415657E-3</v>
      </c>
      <c r="Y35" s="31">
        <f t="shared" si="49"/>
        <v>5.8055152394775036E-3</v>
      </c>
      <c r="Z35" s="22">
        <v>900000</v>
      </c>
      <c r="AA35" s="78">
        <v>17</v>
      </c>
      <c r="AB35" s="18">
        <v>0</v>
      </c>
      <c r="AC35" s="19">
        <v>0</v>
      </c>
      <c r="AD35" s="22">
        <v>0</v>
      </c>
      <c r="AE35" s="19">
        <v>0</v>
      </c>
      <c r="AF35" s="19">
        <v>0</v>
      </c>
      <c r="AG35" s="22">
        <v>0</v>
      </c>
      <c r="AH35" s="19">
        <v>1</v>
      </c>
      <c r="AI35" s="19">
        <v>12</v>
      </c>
      <c r="AJ35" s="64">
        <f t="shared" si="43"/>
        <v>1</v>
      </c>
      <c r="AK35" s="106">
        <v>900000</v>
      </c>
      <c r="AL35" s="4"/>
      <c r="AM35" s="97"/>
      <c r="AN35" s="5"/>
    </row>
    <row r="36" spans="1:40" x14ac:dyDescent="0.2">
      <c r="A36" s="6">
        <v>23</v>
      </c>
      <c r="B36" s="26" t="s">
        <v>11</v>
      </c>
      <c r="C36" s="117">
        <v>816</v>
      </c>
      <c r="D36" s="112">
        <v>930</v>
      </c>
      <c r="E36" s="75">
        <v>6</v>
      </c>
      <c r="F36" s="64">
        <f t="shared" si="44"/>
        <v>5.0294737980639229E-2</v>
      </c>
      <c r="G36" s="64">
        <f t="shared" si="45"/>
        <v>0.14031382015691007</v>
      </c>
      <c r="H36" s="22">
        <v>204433109</v>
      </c>
      <c r="I36" s="78">
        <v>6</v>
      </c>
      <c r="J36" s="219">
        <v>806</v>
      </c>
      <c r="K36" s="76">
        <v>4</v>
      </c>
      <c r="L36" s="64">
        <f t="shared" si="40"/>
        <v>0.8666666666666667</v>
      </c>
      <c r="M36" s="64">
        <f t="shared" si="46"/>
        <v>6.6871318343980746E-2</v>
      </c>
      <c r="N36" s="31">
        <f t="shared" si="47"/>
        <v>0.1767156325367244</v>
      </c>
      <c r="O36" s="22">
        <v>189922889</v>
      </c>
      <c r="P36" s="75">
        <v>4</v>
      </c>
      <c r="Q36" s="79">
        <v>235636.33870967742</v>
      </c>
      <c r="R36" s="77">
        <v>11</v>
      </c>
      <c r="S36" s="18">
        <v>10</v>
      </c>
      <c r="T36" s="19">
        <v>124</v>
      </c>
      <c r="U36" s="76">
        <v>8</v>
      </c>
      <c r="V36" s="31">
        <f t="shared" si="41"/>
        <v>0.13333333333333333</v>
      </c>
      <c r="W36" s="114">
        <v>13</v>
      </c>
      <c r="X36" s="64">
        <f t="shared" si="48"/>
        <v>1.9260639950295123E-2</v>
      </c>
      <c r="Y36" s="31">
        <f t="shared" si="49"/>
        <v>5.9990324141267537E-2</v>
      </c>
      <c r="Z36" s="22">
        <v>14510220</v>
      </c>
      <c r="AA36" s="78">
        <v>9</v>
      </c>
      <c r="AB36" s="18">
        <v>6</v>
      </c>
      <c r="AC36" s="19">
        <v>12</v>
      </c>
      <c r="AD36" s="22">
        <v>3140220</v>
      </c>
      <c r="AE36" s="19">
        <v>0</v>
      </c>
      <c r="AF36" s="19">
        <v>0</v>
      </c>
      <c r="AG36" s="22">
        <v>0</v>
      </c>
      <c r="AH36" s="19">
        <v>4</v>
      </c>
      <c r="AI36" s="19">
        <v>112</v>
      </c>
      <c r="AJ36" s="64">
        <f t="shared" si="43"/>
        <v>0.90322580645161288</v>
      </c>
      <c r="AK36" s="106">
        <v>11370000</v>
      </c>
      <c r="AL36" s="4"/>
      <c r="AM36" s="97"/>
      <c r="AN36" s="5"/>
    </row>
    <row r="37" spans="1:40" x14ac:dyDescent="0.2">
      <c r="A37" s="6">
        <v>24</v>
      </c>
      <c r="B37" s="26" t="s">
        <v>12</v>
      </c>
      <c r="C37" s="117">
        <v>763</v>
      </c>
      <c r="D37" s="112">
        <v>779</v>
      </c>
      <c r="E37" s="75">
        <v>7</v>
      </c>
      <c r="F37" s="64">
        <f t="shared" si="44"/>
        <v>4.2128603104212861E-2</v>
      </c>
      <c r="G37" s="64">
        <f t="shared" si="45"/>
        <v>0.11753168376584189</v>
      </c>
      <c r="H37" s="22">
        <v>180051215</v>
      </c>
      <c r="I37" s="78">
        <v>8</v>
      </c>
      <c r="J37" s="219">
        <v>761</v>
      </c>
      <c r="K37" s="76">
        <v>6</v>
      </c>
      <c r="L37" s="64">
        <f t="shared" si="40"/>
        <v>0.97689345314505782</v>
      </c>
      <c r="M37" s="64">
        <f t="shared" si="46"/>
        <v>6.313780801460217E-2</v>
      </c>
      <c r="N37" s="31">
        <f t="shared" si="47"/>
        <v>0.16684937513703135</v>
      </c>
      <c r="O37" s="22">
        <v>178251215</v>
      </c>
      <c r="P37" s="75">
        <v>7</v>
      </c>
      <c r="Q37" s="79">
        <v>234232.87122207621</v>
      </c>
      <c r="R37" s="77">
        <v>14</v>
      </c>
      <c r="S37" s="18">
        <v>2</v>
      </c>
      <c r="T37" s="19">
        <v>18</v>
      </c>
      <c r="U37" s="76">
        <v>16</v>
      </c>
      <c r="V37" s="31">
        <f t="shared" si="41"/>
        <v>2.3106546854942234E-2</v>
      </c>
      <c r="W37" s="114">
        <v>18</v>
      </c>
      <c r="X37" s="64">
        <f t="shared" si="48"/>
        <v>2.7958993476234857E-3</v>
      </c>
      <c r="Y37" s="31">
        <f t="shared" si="49"/>
        <v>8.708272859216255E-3</v>
      </c>
      <c r="Z37" s="22">
        <v>1800000</v>
      </c>
      <c r="AA37" s="78">
        <v>16</v>
      </c>
      <c r="AB37" s="18">
        <v>1</v>
      </c>
      <c r="AC37" s="19">
        <v>2</v>
      </c>
      <c r="AD37" s="22">
        <v>300000</v>
      </c>
      <c r="AE37" s="19">
        <v>0</v>
      </c>
      <c r="AF37" s="19">
        <v>0</v>
      </c>
      <c r="AG37" s="22">
        <v>0</v>
      </c>
      <c r="AH37" s="19">
        <v>1</v>
      </c>
      <c r="AI37" s="19">
        <v>16</v>
      </c>
      <c r="AJ37" s="64">
        <f t="shared" si="43"/>
        <v>0.88888888888888884</v>
      </c>
      <c r="AK37" s="106">
        <v>1500000</v>
      </c>
      <c r="AL37" s="4"/>
      <c r="AM37" s="97"/>
      <c r="AN37" s="5"/>
    </row>
    <row r="38" spans="1:40" x14ac:dyDescent="0.2">
      <c r="A38" s="6">
        <v>25</v>
      </c>
      <c r="B38" s="26" t="s">
        <v>1</v>
      </c>
      <c r="C38" s="117">
        <v>149</v>
      </c>
      <c r="D38" s="112">
        <v>510</v>
      </c>
      <c r="E38" s="75">
        <v>10</v>
      </c>
      <c r="F38" s="64">
        <f t="shared" si="44"/>
        <v>2.7580985344221515E-2</v>
      </c>
      <c r="G38" s="64">
        <f t="shared" si="45"/>
        <v>7.6946288473144234E-2</v>
      </c>
      <c r="H38" s="22">
        <v>77309336</v>
      </c>
      <c r="I38" s="78">
        <v>11</v>
      </c>
      <c r="J38" s="219">
        <v>130</v>
      </c>
      <c r="K38" s="76">
        <v>17</v>
      </c>
      <c r="L38" s="64">
        <f t="shared" si="40"/>
        <v>0.25490196078431371</v>
      </c>
      <c r="M38" s="64">
        <f t="shared" si="46"/>
        <v>1.078569650709367E-2</v>
      </c>
      <c r="N38" s="31">
        <f t="shared" si="47"/>
        <v>2.8502521376891032E-2</v>
      </c>
      <c r="O38" s="22">
        <v>21764000</v>
      </c>
      <c r="P38" s="75">
        <v>19</v>
      </c>
      <c r="Q38" s="79">
        <v>167415.38461538462</v>
      </c>
      <c r="R38" s="77">
        <v>23</v>
      </c>
      <c r="S38" s="18">
        <v>19</v>
      </c>
      <c r="T38" s="19">
        <v>380</v>
      </c>
      <c r="U38" s="76">
        <v>6</v>
      </c>
      <c r="V38" s="31">
        <f t="shared" si="41"/>
        <v>0.74509803921568629</v>
      </c>
      <c r="W38" s="75">
        <v>2</v>
      </c>
      <c r="X38" s="64">
        <f t="shared" si="48"/>
        <v>5.9024541783162472E-2</v>
      </c>
      <c r="Y38" s="31">
        <f t="shared" si="49"/>
        <v>0.18384131591678762</v>
      </c>
      <c r="Z38" s="22">
        <v>55545336</v>
      </c>
      <c r="AA38" s="78">
        <v>5</v>
      </c>
      <c r="AB38" s="18">
        <v>1</v>
      </c>
      <c r="AC38" s="19">
        <v>2</v>
      </c>
      <c r="AD38" s="22">
        <v>371165</v>
      </c>
      <c r="AE38" s="19">
        <v>5</v>
      </c>
      <c r="AF38" s="19">
        <v>18</v>
      </c>
      <c r="AG38" s="22">
        <v>2777857</v>
      </c>
      <c r="AH38" s="19">
        <v>13</v>
      </c>
      <c r="AI38" s="19">
        <v>360</v>
      </c>
      <c r="AJ38" s="64">
        <f t="shared" si="43"/>
        <v>0.94736842105263153</v>
      </c>
      <c r="AK38" s="106">
        <v>52396314</v>
      </c>
      <c r="AL38" s="4"/>
      <c r="AM38" s="97"/>
      <c r="AN38" s="5"/>
    </row>
    <row r="39" spans="1:40" x14ac:dyDescent="0.2">
      <c r="A39" s="6">
        <v>26</v>
      </c>
      <c r="B39" s="26"/>
      <c r="C39" s="119"/>
      <c r="D39" s="17"/>
      <c r="E39" s="17"/>
      <c r="F39" s="17"/>
      <c r="G39" s="17"/>
      <c r="H39" s="22"/>
      <c r="I39" s="80"/>
      <c r="J39" s="220"/>
      <c r="K39" s="17"/>
      <c r="L39" s="17"/>
      <c r="M39" s="17"/>
      <c r="N39" s="17"/>
      <c r="O39" s="22"/>
      <c r="P39" s="17"/>
      <c r="Q39" s="22"/>
      <c r="R39" s="80"/>
      <c r="S39" s="220"/>
      <c r="T39" s="19"/>
      <c r="U39" s="17"/>
      <c r="V39" s="17"/>
      <c r="W39" s="19"/>
      <c r="X39" s="17"/>
      <c r="Y39" s="17"/>
      <c r="Z39" s="22"/>
      <c r="AA39" s="80"/>
      <c r="AB39" s="220"/>
      <c r="AC39" s="17"/>
      <c r="AD39" s="22"/>
      <c r="AE39" s="17"/>
      <c r="AF39" s="17"/>
      <c r="AG39" s="22"/>
      <c r="AH39" s="17"/>
      <c r="AI39" s="17"/>
      <c r="AJ39" s="17"/>
      <c r="AK39" s="106"/>
      <c r="AL39" s="4"/>
      <c r="AM39" s="97"/>
      <c r="AN39" s="5"/>
    </row>
    <row r="40" spans="1:40" s="1" customFormat="1" x14ac:dyDescent="0.2">
      <c r="A40" s="1">
        <v>27</v>
      </c>
      <c r="B40" s="25" t="s">
        <v>35</v>
      </c>
      <c r="C40" s="118">
        <f>SUM(C41:C43)</f>
        <v>4599</v>
      </c>
      <c r="D40" s="15">
        <f>SUM(D41:D43)</f>
        <v>8201</v>
      </c>
      <c r="E40" s="120">
        <f>SUM(E41:E43)</f>
        <v>8</v>
      </c>
      <c r="F40" s="67">
        <f>(D40/D$14)</f>
        <v>0.44351306040776595</v>
      </c>
      <c r="G40" s="67">
        <f>(D40/D$40)</f>
        <v>1</v>
      </c>
      <c r="H40" s="24">
        <f>SUM(H41:H43)</f>
        <v>1703941429</v>
      </c>
      <c r="I40" s="71">
        <f>SUM(I41:I43)</f>
        <v>6</v>
      </c>
      <c r="J40" s="218">
        <f>SUM(J41:J43)</f>
        <v>4511</v>
      </c>
      <c r="K40" s="70"/>
      <c r="L40" s="67">
        <f t="shared" ref="L40:L43" si="50">(J40/D40)</f>
        <v>0.55005487135715159</v>
      </c>
      <c r="M40" s="67">
        <f>(J40/J$14)</f>
        <v>0.37426366879615036</v>
      </c>
      <c r="N40" s="32">
        <f>(J40/J$40)</f>
        <v>1</v>
      </c>
      <c r="O40" s="24">
        <f>SUM(O41:O43)</f>
        <v>1081910333</v>
      </c>
      <c r="P40" s="70">
        <f>SUM(P41:P43)</f>
        <v>11</v>
      </c>
      <c r="Q40" s="69">
        <f>(O40/J40)</f>
        <v>239838.24717357571</v>
      </c>
      <c r="R40" s="65">
        <f>SUM(R41:R43)</f>
        <v>25</v>
      </c>
      <c r="S40" s="20">
        <f>SUM(S41:S43)</f>
        <v>88</v>
      </c>
      <c r="T40" s="223">
        <f>SUM(T41:T43)</f>
        <v>3690</v>
      </c>
      <c r="U40" s="70"/>
      <c r="V40" s="32">
        <f>(T40/D40)</f>
        <v>0.44994512864284841</v>
      </c>
      <c r="W40" s="74"/>
      <c r="X40" s="67">
        <f>(T40/T$14)</f>
        <v>0.5731593662628145</v>
      </c>
      <c r="Y40" s="32">
        <f>(T40/T$40)</f>
        <v>1</v>
      </c>
      <c r="Z40" s="222">
        <f t="shared" ref="Z40:AI40" si="51">SUM(Z41:Z43)</f>
        <v>622031096</v>
      </c>
      <c r="AA40" s="123"/>
      <c r="AB40" s="20">
        <f t="shared" si="51"/>
        <v>26</v>
      </c>
      <c r="AC40" s="15">
        <f t="shared" si="51"/>
        <v>52</v>
      </c>
      <c r="AD40" s="24">
        <f t="shared" si="51"/>
        <v>6164306</v>
      </c>
      <c r="AE40" s="15">
        <f t="shared" si="51"/>
        <v>12</v>
      </c>
      <c r="AF40" s="15">
        <f t="shared" si="51"/>
        <v>48</v>
      </c>
      <c r="AG40" s="24">
        <f t="shared" si="51"/>
        <v>4378169</v>
      </c>
      <c r="AH40" s="15">
        <f t="shared" si="51"/>
        <v>50</v>
      </c>
      <c r="AI40" s="15">
        <f t="shared" si="51"/>
        <v>3590</v>
      </c>
      <c r="AJ40" s="67">
        <f t="shared" ref="AJ40:AJ43" si="52">(AI40/T40)</f>
        <v>0.97289972899728994</v>
      </c>
      <c r="AK40" s="73">
        <f>SUM(AK41:AK43)</f>
        <v>611488621</v>
      </c>
      <c r="AL40" s="8"/>
      <c r="AM40" s="107"/>
      <c r="AN40" s="2"/>
    </row>
    <row r="41" spans="1:40" x14ac:dyDescent="0.2">
      <c r="A41" s="6">
        <v>28</v>
      </c>
      <c r="B41" s="26" t="s">
        <v>13</v>
      </c>
      <c r="C41" s="117">
        <v>1724</v>
      </c>
      <c r="D41" s="112">
        <v>2407</v>
      </c>
      <c r="E41" s="75">
        <v>4</v>
      </c>
      <c r="F41" s="64">
        <f t="shared" ref="F41:F43" si="53">(D41/D$14)</f>
        <v>0.13017143475204154</v>
      </c>
      <c r="G41" s="64">
        <f t="shared" ref="G41:G43" si="54">(D41/D$40)</f>
        <v>0.29350079258626999</v>
      </c>
      <c r="H41" s="22">
        <v>502947992</v>
      </c>
      <c r="I41" s="78">
        <v>3</v>
      </c>
      <c r="J41" s="219">
        <v>1688</v>
      </c>
      <c r="K41" s="76">
        <v>3</v>
      </c>
      <c r="L41" s="64">
        <f t="shared" si="50"/>
        <v>0.70128791026173665</v>
      </c>
      <c r="M41" s="64">
        <f t="shared" ref="M41:M43" si="55">(J41/J$14)</f>
        <v>0.14004812079980089</v>
      </c>
      <c r="N41" s="31">
        <f t="shared" ref="N41:N43" si="56">(J41/J$40)</f>
        <v>0.37419640877854132</v>
      </c>
      <c r="O41" s="22">
        <v>412438737</v>
      </c>
      <c r="P41" s="75">
        <v>2</v>
      </c>
      <c r="Q41" s="79">
        <v>244335.74466824645</v>
      </c>
      <c r="R41" s="77">
        <v>5</v>
      </c>
      <c r="S41" s="18">
        <v>36</v>
      </c>
      <c r="T41" s="19">
        <v>719</v>
      </c>
      <c r="U41" s="76">
        <v>3</v>
      </c>
      <c r="V41" s="31">
        <f>(T41/D41)</f>
        <v>0.29871208973826341</v>
      </c>
      <c r="W41" s="75">
        <v>7</v>
      </c>
      <c r="X41" s="64">
        <f t="shared" ref="X41:X43" si="57">(T41/T$14)</f>
        <v>0.11168064616340478</v>
      </c>
      <c r="Y41" s="31">
        <f t="shared" ref="Y41:Y43" si="58">(T41/T$40)</f>
        <v>0.19485094850948509</v>
      </c>
      <c r="Z41" s="22">
        <v>90509255</v>
      </c>
      <c r="AA41" s="78">
        <v>3</v>
      </c>
      <c r="AB41" s="18">
        <v>18</v>
      </c>
      <c r="AC41" s="19">
        <v>36</v>
      </c>
      <c r="AD41" s="22">
        <v>4890000</v>
      </c>
      <c r="AE41" s="19">
        <v>0</v>
      </c>
      <c r="AF41" s="19">
        <v>0</v>
      </c>
      <c r="AG41" s="22">
        <v>0</v>
      </c>
      <c r="AH41" s="19">
        <v>18</v>
      </c>
      <c r="AI41" s="19">
        <v>683</v>
      </c>
      <c r="AJ41" s="64">
        <f t="shared" si="52"/>
        <v>0.94993045897079276</v>
      </c>
      <c r="AK41" s="106">
        <v>85619255</v>
      </c>
      <c r="AL41" s="4"/>
      <c r="AM41" s="97"/>
      <c r="AN41" s="5"/>
    </row>
    <row r="42" spans="1:40" x14ac:dyDescent="0.2">
      <c r="A42" s="6">
        <v>29</v>
      </c>
      <c r="B42" s="26" t="s">
        <v>14</v>
      </c>
      <c r="C42" s="117">
        <v>755</v>
      </c>
      <c r="D42" s="112">
        <v>3225</v>
      </c>
      <c r="E42" s="75">
        <v>1</v>
      </c>
      <c r="F42" s="64">
        <f t="shared" si="53"/>
        <v>0.17440917202963604</v>
      </c>
      <c r="G42" s="64">
        <f t="shared" si="54"/>
        <v>0.39324472625289597</v>
      </c>
      <c r="H42" s="22">
        <v>647108490</v>
      </c>
      <c r="I42" s="78">
        <v>1</v>
      </c>
      <c r="J42" s="219">
        <v>710</v>
      </c>
      <c r="K42" s="76">
        <v>7</v>
      </c>
      <c r="L42" s="64">
        <f t="shared" si="50"/>
        <v>0.22015503875968992</v>
      </c>
      <c r="M42" s="64">
        <f t="shared" si="55"/>
        <v>5.8906496307973122E-2</v>
      </c>
      <c r="N42" s="31">
        <f t="shared" si="56"/>
        <v>0.15739303923741965</v>
      </c>
      <c r="O42" s="22">
        <v>167036473</v>
      </c>
      <c r="P42" s="75">
        <v>8</v>
      </c>
      <c r="Q42" s="79">
        <v>235262.63802816902</v>
      </c>
      <c r="R42" s="77">
        <v>12</v>
      </c>
      <c r="S42" s="18">
        <v>45</v>
      </c>
      <c r="T42" s="19">
        <v>2515</v>
      </c>
      <c r="U42" s="76">
        <v>1</v>
      </c>
      <c r="V42" s="31">
        <f>(T42/D42)</f>
        <v>0.77984496124031011</v>
      </c>
      <c r="W42" s="75">
        <v>1</v>
      </c>
      <c r="X42" s="64">
        <f t="shared" si="57"/>
        <v>0.3906492699596148</v>
      </c>
      <c r="Y42" s="31">
        <f t="shared" si="58"/>
        <v>0.68157181571815717</v>
      </c>
      <c r="Z42" s="22">
        <v>480072017</v>
      </c>
      <c r="AA42" s="78">
        <v>1</v>
      </c>
      <c r="AB42" s="18">
        <v>7</v>
      </c>
      <c r="AC42" s="19">
        <v>14</v>
      </c>
      <c r="AD42" s="22">
        <v>882700</v>
      </c>
      <c r="AE42" s="19">
        <v>10</v>
      </c>
      <c r="AF42" s="19">
        <v>40</v>
      </c>
      <c r="AG42" s="22">
        <v>2087465</v>
      </c>
      <c r="AH42" s="19">
        <v>28</v>
      </c>
      <c r="AI42" s="19">
        <v>2461</v>
      </c>
      <c r="AJ42" s="64">
        <f t="shared" si="52"/>
        <v>0.97852882703777333</v>
      </c>
      <c r="AK42" s="106">
        <v>477101852</v>
      </c>
      <c r="AL42" s="5"/>
      <c r="AM42" s="97"/>
      <c r="AN42" s="5"/>
    </row>
    <row r="43" spans="1:40" x14ac:dyDescent="0.2">
      <c r="A43" s="6">
        <v>30</v>
      </c>
      <c r="B43" s="26" t="s">
        <v>15</v>
      </c>
      <c r="C43" s="117">
        <v>2120</v>
      </c>
      <c r="D43" s="112">
        <v>2569</v>
      </c>
      <c r="E43" s="75">
        <v>3</v>
      </c>
      <c r="F43" s="64">
        <f t="shared" si="53"/>
        <v>0.13893245362608836</v>
      </c>
      <c r="G43" s="64">
        <f t="shared" si="54"/>
        <v>0.31325448116083404</v>
      </c>
      <c r="H43" s="22">
        <v>553884947</v>
      </c>
      <c r="I43" s="78">
        <v>2</v>
      </c>
      <c r="J43" s="219">
        <v>2113</v>
      </c>
      <c r="K43" s="76">
        <v>1</v>
      </c>
      <c r="L43" s="64">
        <f t="shared" si="50"/>
        <v>0.82249902685869991</v>
      </c>
      <c r="M43" s="64">
        <f t="shared" si="55"/>
        <v>0.17530905168837635</v>
      </c>
      <c r="N43" s="31">
        <f t="shared" si="56"/>
        <v>0.46841055198403903</v>
      </c>
      <c r="O43" s="22">
        <v>502435123</v>
      </c>
      <c r="P43" s="75">
        <v>1</v>
      </c>
      <c r="Q43" s="79">
        <v>237782.83151916706</v>
      </c>
      <c r="R43" s="77">
        <v>8</v>
      </c>
      <c r="S43" s="18">
        <v>7</v>
      </c>
      <c r="T43" s="19">
        <v>456</v>
      </c>
      <c r="U43" s="76">
        <v>5</v>
      </c>
      <c r="V43" s="31">
        <f>(T43/D43)</f>
        <v>0.17750097314130012</v>
      </c>
      <c r="W43" s="75">
        <v>11</v>
      </c>
      <c r="X43" s="64">
        <f t="shared" si="57"/>
        <v>7.0829450139794969E-2</v>
      </c>
      <c r="Y43" s="31">
        <f t="shared" si="58"/>
        <v>0.12357723577235773</v>
      </c>
      <c r="Z43" s="22">
        <v>51449824</v>
      </c>
      <c r="AA43" s="78">
        <v>6</v>
      </c>
      <c r="AB43" s="18">
        <v>1</v>
      </c>
      <c r="AC43" s="19">
        <v>2</v>
      </c>
      <c r="AD43" s="22">
        <v>391606</v>
      </c>
      <c r="AE43" s="19">
        <v>2</v>
      </c>
      <c r="AF43" s="19">
        <v>8</v>
      </c>
      <c r="AG43" s="22">
        <v>2290704</v>
      </c>
      <c r="AH43" s="19">
        <v>4</v>
      </c>
      <c r="AI43" s="19">
        <v>446</v>
      </c>
      <c r="AJ43" s="64">
        <f t="shared" si="52"/>
        <v>0.97807017543859653</v>
      </c>
      <c r="AK43" s="106">
        <v>48767514</v>
      </c>
      <c r="AL43" s="5"/>
      <c r="AM43" s="97"/>
      <c r="AN43" s="5"/>
    </row>
    <row r="44" spans="1:40" x14ac:dyDescent="0.2">
      <c r="A44" s="6">
        <v>31</v>
      </c>
      <c r="B44" s="26"/>
      <c r="C44" s="119"/>
      <c r="D44" s="17"/>
      <c r="E44" s="17"/>
      <c r="F44" s="17"/>
      <c r="G44" s="17"/>
      <c r="H44" s="22"/>
      <c r="I44" s="80"/>
      <c r="J44" s="220"/>
      <c r="K44" s="17"/>
      <c r="L44" s="17"/>
      <c r="M44" s="17"/>
      <c r="N44" s="17"/>
      <c r="O44" s="22"/>
      <c r="P44" s="17"/>
      <c r="Q44" s="22"/>
      <c r="R44" s="80"/>
      <c r="S44" s="220"/>
      <c r="T44" s="19"/>
      <c r="U44" s="17"/>
      <c r="V44" s="17"/>
      <c r="W44" s="75"/>
      <c r="X44" s="17"/>
      <c r="Y44" s="17"/>
      <c r="Z44" s="22"/>
      <c r="AA44" s="80"/>
      <c r="AB44" s="220"/>
      <c r="AC44" s="17"/>
      <c r="AD44" s="22"/>
      <c r="AE44" s="17"/>
      <c r="AF44" s="17"/>
      <c r="AG44" s="22"/>
      <c r="AH44" s="17"/>
      <c r="AI44" s="17"/>
      <c r="AJ44" s="17"/>
      <c r="AK44" s="106"/>
      <c r="AL44" s="5"/>
      <c r="AM44" s="97"/>
      <c r="AN44" s="5"/>
    </row>
    <row r="45" spans="1:40" s="1" customFormat="1" x14ac:dyDescent="0.2">
      <c r="A45" s="1">
        <v>32</v>
      </c>
      <c r="B45" s="25" t="s">
        <v>16</v>
      </c>
      <c r="C45" s="118">
        <f>SUM(C46:C48)</f>
        <v>1522</v>
      </c>
      <c r="D45" s="15">
        <f>SUM(D46:D48)</f>
        <v>1895</v>
      </c>
      <c r="E45" s="70">
        <f>SUM(E46:E48)</f>
        <v>28</v>
      </c>
      <c r="F45" s="67">
        <f>(D45/D$14)</f>
        <v>0.10248228868097993</v>
      </c>
      <c r="G45" s="67">
        <f>(D45/D$45)</f>
        <v>1</v>
      </c>
      <c r="H45" s="24">
        <f>SUM(H46:H48)</f>
        <v>409956439</v>
      </c>
      <c r="I45" s="71">
        <f>SUM(I46:I48)</f>
        <v>28</v>
      </c>
      <c r="J45" s="218">
        <f>SUM(J46:J48)</f>
        <v>1501</v>
      </c>
      <c r="K45" s="24"/>
      <c r="L45" s="67">
        <f t="shared" ref="L45:L48" si="59">(J45/D45)</f>
        <v>0.79208443271767814</v>
      </c>
      <c r="M45" s="67">
        <f>(J45/J$14)</f>
        <v>0.12453331120882767</v>
      </c>
      <c r="N45" s="32">
        <f>(J45/J$45)</f>
        <v>1</v>
      </c>
      <c r="O45" s="24">
        <f>SUM(O46:O48)</f>
        <v>360795252</v>
      </c>
      <c r="P45" s="70">
        <f>SUM(P46:P48)</f>
        <v>29</v>
      </c>
      <c r="Q45" s="69">
        <f>(O45/J45)</f>
        <v>240369.92138574284</v>
      </c>
      <c r="R45" s="65">
        <f>SUM(R46:R48)</f>
        <v>29</v>
      </c>
      <c r="S45" s="20">
        <f>SUM(S46:S48)</f>
        <v>21</v>
      </c>
      <c r="T45" s="223">
        <f>SUM(T46:T48)</f>
        <v>394</v>
      </c>
      <c r="U45" s="70"/>
      <c r="V45" s="32">
        <f>(T45/D45)</f>
        <v>0.20791556728232191</v>
      </c>
      <c r="W45" s="74"/>
      <c r="X45" s="67">
        <f>(T45/T$14)</f>
        <v>6.1199130164647404E-2</v>
      </c>
      <c r="Y45" s="32">
        <f>(T45/T$45)</f>
        <v>1</v>
      </c>
      <c r="Z45" s="222">
        <f t="shared" ref="Z45:AI45" si="60">SUM(Z46:Z48)</f>
        <v>49161187</v>
      </c>
      <c r="AA45" s="71"/>
      <c r="AB45" s="20">
        <f t="shared" si="60"/>
        <v>4</v>
      </c>
      <c r="AC45" s="15">
        <f t="shared" si="60"/>
        <v>8</v>
      </c>
      <c r="AD45" s="24">
        <f t="shared" si="60"/>
        <v>1300000</v>
      </c>
      <c r="AE45" s="15">
        <f t="shared" si="60"/>
        <v>0</v>
      </c>
      <c r="AF45" s="15">
        <f t="shared" si="60"/>
        <v>0</v>
      </c>
      <c r="AG45" s="24">
        <f t="shared" si="60"/>
        <v>0</v>
      </c>
      <c r="AH45" s="15">
        <f t="shared" si="60"/>
        <v>17</v>
      </c>
      <c r="AI45" s="15">
        <f t="shared" si="60"/>
        <v>386</v>
      </c>
      <c r="AJ45" s="67">
        <f t="shared" ref="AJ45:AJ48" si="61">(AI45/T45)</f>
        <v>0.97969543147208127</v>
      </c>
      <c r="AK45" s="73">
        <f>SUM(AK46:AK48)</f>
        <v>47861187</v>
      </c>
      <c r="AL45" s="2"/>
      <c r="AM45" s="107"/>
      <c r="AN45" s="2"/>
    </row>
    <row r="46" spans="1:40" x14ac:dyDescent="0.2">
      <c r="A46" s="6">
        <v>33</v>
      </c>
      <c r="B46" s="26" t="s">
        <v>17</v>
      </c>
      <c r="C46" s="117">
        <v>195</v>
      </c>
      <c r="D46" s="112">
        <v>430</v>
      </c>
      <c r="E46" s="75">
        <v>11</v>
      </c>
      <c r="F46" s="64">
        <f t="shared" ref="F46:F48" si="62">(D46/D$14)</f>
        <v>2.3254556270618138E-2</v>
      </c>
      <c r="G46" s="64">
        <f t="shared" ref="G46:G48" si="63">(D46/D$45)</f>
        <v>0.22691292875989447</v>
      </c>
      <c r="H46" s="22">
        <v>70039089</v>
      </c>
      <c r="I46" s="78">
        <v>12</v>
      </c>
      <c r="J46" s="219">
        <v>190</v>
      </c>
      <c r="K46" s="76">
        <v>15</v>
      </c>
      <c r="L46" s="64">
        <f t="shared" si="59"/>
        <v>0.44186046511627908</v>
      </c>
      <c r="M46" s="64">
        <f t="shared" ref="M46:M48" si="64">(J46/J$14)</f>
        <v>1.5763710279598442E-2</v>
      </c>
      <c r="N46" s="31">
        <f t="shared" ref="N46:N48" si="65">(J46/J$45)</f>
        <v>0.12658227848101267</v>
      </c>
      <c r="O46" s="22">
        <v>45039089</v>
      </c>
      <c r="P46" s="75">
        <v>14</v>
      </c>
      <c r="Q46" s="79">
        <v>237047.83684210526</v>
      </c>
      <c r="R46" s="77">
        <v>9</v>
      </c>
      <c r="S46" s="18">
        <v>5</v>
      </c>
      <c r="T46" s="19">
        <v>240</v>
      </c>
      <c r="U46" s="76">
        <v>7</v>
      </c>
      <c r="V46" s="31">
        <f>(T46/D46)</f>
        <v>0.55813953488372092</v>
      </c>
      <c r="W46" s="75">
        <v>4</v>
      </c>
      <c r="X46" s="64">
        <f t="shared" ref="X46:X48" si="66">(T46/T$14)</f>
        <v>3.7278657968313138E-2</v>
      </c>
      <c r="Y46" s="31">
        <f t="shared" ref="Y46:Y48" si="67">(T46/T$45)</f>
        <v>0.6091370558375635</v>
      </c>
      <c r="Z46" s="22">
        <v>25000000</v>
      </c>
      <c r="AA46" s="78">
        <v>7</v>
      </c>
      <c r="AB46" s="18">
        <v>0</v>
      </c>
      <c r="AC46" s="19">
        <v>0</v>
      </c>
      <c r="AD46" s="22">
        <v>0</v>
      </c>
      <c r="AE46" s="19">
        <v>0</v>
      </c>
      <c r="AF46" s="19">
        <v>0</v>
      </c>
      <c r="AG46" s="22">
        <v>0</v>
      </c>
      <c r="AH46" s="19">
        <v>5</v>
      </c>
      <c r="AI46" s="19">
        <v>240</v>
      </c>
      <c r="AJ46" s="64">
        <f t="shared" si="61"/>
        <v>1</v>
      </c>
      <c r="AK46" s="106">
        <v>25000000</v>
      </c>
      <c r="AL46" s="4"/>
      <c r="AM46" s="97"/>
      <c r="AN46" s="5"/>
    </row>
    <row r="47" spans="1:40" x14ac:dyDescent="0.2">
      <c r="A47" s="6">
        <v>34</v>
      </c>
      <c r="B47" s="26" t="s">
        <v>18</v>
      </c>
      <c r="C47" s="117">
        <v>702</v>
      </c>
      <c r="D47" s="112">
        <v>776</v>
      </c>
      <c r="E47" s="75">
        <v>8</v>
      </c>
      <c r="F47" s="64">
        <f t="shared" si="62"/>
        <v>4.1966362013952735E-2</v>
      </c>
      <c r="G47" s="64">
        <f t="shared" si="63"/>
        <v>0.40949868073878626</v>
      </c>
      <c r="H47" s="22">
        <v>191185676</v>
      </c>
      <c r="I47" s="78">
        <v>7</v>
      </c>
      <c r="J47" s="219">
        <v>696</v>
      </c>
      <c r="K47" s="76">
        <v>8</v>
      </c>
      <c r="L47" s="64">
        <f t="shared" si="59"/>
        <v>0.89690721649484539</v>
      </c>
      <c r="M47" s="64">
        <f t="shared" si="64"/>
        <v>5.7744959761055342E-2</v>
      </c>
      <c r="N47" s="31">
        <f t="shared" si="65"/>
        <v>0.46369087275149901</v>
      </c>
      <c r="O47" s="22">
        <v>180149543</v>
      </c>
      <c r="P47" s="75">
        <v>6</v>
      </c>
      <c r="Q47" s="79">
        <v>258835.55028735631</v>
      </c>
      <c r="R47" s="77">
        <v>3</v>
      </c>
      <c r="S47" s="18">
        <v>6</v>
      </c>
      <c r="T47" s="19">
        <v>80</v>
      </c>
      <c r="U47" s="76">
        <v>11</v>
      </c>
      <c r="V47" s="31">
        <f>(T47/D47)</f>
        <v>0.10309278350515463</v>
      </c>
      <c r="W47" s="114">
        <v>15</v>
      </c>
      <c r="X47" s="64">
        <f t="shared" si="66"/>
        <v>1.2426219322771047E-2</v>
      </c>
      <c r="Y47" s="31">
        <f t="shared" si="67"/>
        <v>0.20304568527918782</v>
      </c>
      <c r="Z47" s="22">
        <v>11036133</v>
      </c>
      <c r="AA47" s="78">
        <v>11</v>
      </c>
      <c r="AB47" s="18">
        <v>0</v>
      </c>
      <c r="AC47" s="19">
        <v>0</v>
      </c>
      <c r="AD47" s="22">
        <v>0</v>
      </c>
      <c r="AE47" s="19">
        <v>0</v>
      </c>
      <c r="AF47" s="19">
        <v>0</v>
      </c>
      <c r="AG47" s="22">
        <v>0</v>
      </c>
      <c r="AH47" s="19">
        <v>6</v>
      </c>
      <c r="AI47" s="19">
        <v>80</v>
      </c>
      <c r="AJ47" s="64">
        <f t="shared" si="61"/>
        <v>1</v>
      </c>
      <c r="AK47" s="106">
        <v>11036133</v>
      </c>
      <c r="AL47" s="4"/>
      <c r="AM47" s="97"/>
      <c r="AN47" s="5"/>
    </row>
    <row r="48" spans="1:40" x14ac:dyDescent="0.2">
      <c r="A48" s="6">
        <v>35</v>
      </c>
      <c r="B48" s="26" t="s">
        <v>19</v>
      </c>
      <c r="C48" s="117">
        <v>625</v>
      </c>
      <c r="D48" s="112">
        <v>689</v>
      </c>
      <c r="E48" s="75">
        <v>9</v>
      </c>
      <c r="F48" s="64">
        <f t="shared" si="62"/>
        <v>3.7261370396409067E-2</v>
      </c>
      <c r="G48" s="64">
        <f t="shared" si="63"/>
        <v>0.36358839050131925</v>
      </c>
      <c r="H48" s="22">
        <v>148731674</v>
      </c>
      <c r="I48" s="78">
        <v>9</v>
      </c>
      <c r="J48" s="219">
        <v>615</v>
      </c>
      <c r="K48" s="76">
        <v>9</v>
      </c>
      <c r="L48" s="64">
        <f t="shared" si="59"/>
        <v>0.89259796806966618</v>
      </c>
      <c r="M48" s="64">
        <f t="shared" si="64"/>
        <v>5.1024641168173901E-2</v>
      </c>
      <c r="N48" s="31">
        <f t="shared" si="65"/>
        <v>0.40972684876748833</v>
      </c>
      <c r="O48" s="22">
        <v>135606620</v>
      </c>
      <c r="P48" s="75">
        <v>9</v>
      </c>
      <c r="Q48" s="79">
        <v>220498.56910569104</v>
      </c>
      <c r="R48" s="77">
        <v>17</v>
      </c>
      <c r="S48" s="18">
        <v>10</v>
      </c>
      <c r="T48" s="19">
        <v>74</v>
      </c>
      <c r="U48" s="76">
        <v>12</v>
      </c>
      <c r="V48" s="31">
        <f>(T48/D48)</f>
        <v>0.10740203193033382</v>
      </c>
      <c r="W48" s="114">
        <v>14</v>
      </c>
      <c r="X48" s="64">
        <f t="shared" si="66"/>
        <v>1.1494252873563218E-2</v>
      </c>
      <c r="Y48" s="31">
        <f t="shared" si="67"/>
        <v>0.18781725888324874</v>
      </c>
      <c r="Z48" s="22">
        <v>13125054</v>
      </c>
      <c r="AA48" s="78">
        <v>10</v>
      </c>
      <c r="AB48" s="18">
        <v>4</v>
      </c>
      <c r="AC48" s="19">
        <v>8</v>
      </c>
      <c r="AD48" s="22">
        <v>1300000</v>
      </c>
      <c r="AE48" s="19">
        <v>0</v>
      </c>
      <c r="AF48" s="19">
        <v>0</v>
      </c>
      <c r="AG48" s="22">
        <v>0</v>
      </c>
      <c r="AH48" s="19">
        <v>6</v>
      </c>
      <c r="AI48" s="19">
        <v>66</v>
      </c>
      <c r="AJ48" s="64">
        <f t="shared" si="61"/>
        <v>0.89189189189189189</v>
      </c>
      <c r="AK48" s="106">
        <v>11825054</v>
      </c>
      <c r="AL48" s="5"/>
      <c r="AM48" s="97"/>
      <c r="AN48" s="5"/>
    </row>
    <row r="49" spans="1:40" x14ac:dyDescent="0.2">
      <c r="A49" s="6">
        <v>36</v>
      </c>
      <c r="B49" s="26"/>
      <c r="C49" s="119"/>
      <c r="D49" s="17"/>
      <c r="E49" s="17"/>
      <c r="F49" s="17"/>
      <c r="G49" s="17"/>
      <c r="H49" s="22"/>
      <c r="I49" s="80"/>
      <c r="J49" s="220"/>
      <c r="K49" s="17"/>
      <c r="L49" s="17"/>
      <c r="M49" s="17"/>
      <c r="N49" s="17"/>
      <c r="O49" s="22"/>
      <c r="P49" s="17"/>
      <c r="Q49" s="22"/>
      <c r="R49" s="80"/>
      <c r="S49" s="220"/>
      <c r="T49" s="19"/>
      <c r="U49" s="17"/>
      <c r="V49" s="17"/>
      <c r="W49" s="75"/>
      <c r="X49" s="17"/>
      <c r="Y49" s="17"/>
      <c r="Z49" s="22"/>
      <c r="AA49" s="80"/>
      <c r="AB49" s="220"/>
      <c r="AC49" s="17"/>
      <c r="AD49" s="22"/>
      <c r="AE49" s="17"/>
      <c r="AF49" s="17"/>
      <c r="AG49" s="22"/>
      <c r="AH49" s="17"/>
      <c r="AI49" s="17"/>
      <c r="AJ49" s="17"/>
      <c r="AK49" s="106"/>
      <c r="AL49" s="5"/>
      <c r="AM49" s="97"/>
      <c r="AN49" s="5"/>
    </row>
    <row r="50" spans="1:40" s="1" customFormat="1" x14ac:dyDescent="0.2">
      <c r="A50" s="1">
        <v>37</v>
      </c>
      <c r="B50" s="25" t="s">
        <v>20</v>
      </c>
      <c r="C50" s="118">
        <f>SUM(C51:C53)</f>
        <v>364</v>
      </c>
      <c r="D50" s="15">
        <f>SUM(D51:D53)</f>
        <v>419</v>
      </c>
      <c r="E50" s="120">
        <f>SUM(E51:E53)</f>
        <v>54</v>
      </c>
      <c r="F50" s="67">
        <f>(D50/D$14)</f>
        <v>2.2659672272997675E-2</v>
      </c>
      <c r="G50" s="67">
        <f>(D50/D$50)</f>
        <v>1</v>
      </c>
      <c r="H50" s="24">
        <f>SUM(H51:H53)</f>
        <v>114711986</v>
      </c>
      <c r="I50" s="71">
        <f>SUM(I51:I53)</f>
        <v>51</v>
      </c>
      <c r="J50" s="218">
        <f>SUM(J51:J53)</f>
        <v>356</v>
      </c>
      <c r="K50" s="70"/>
      <c r="L50" s="67">
        <f t="shared" ref="L50:L53" si="68">(J50/D50)</f>
        <v>0.84964200477326968</v>
      </c>
      <c r="M50" s="67">
        <f>(J50/J$14)</f>
        <v>2.9536215050194971E-2</v>
      </c>
      <c r="N50" s="32">
        <f>(J50/J$50)</f>
        <v>1</v>
      </c>
      <c r="O50" s="24">
        <f>SUM(O51:O53)</f>
        <v>102495986</v>
      </c>
      <c r="P50" s="70">
        <f>SUM(P51:P53)</f>
        <v>50</v>
      </c>
      <c r="Q50" s="69">
        <f>(O50/J50)</f>
        <v>287910.07303370786</v>
      </c>
      <c r="R50" s="65">
        <f>SUM(R51:R53)</f>
        <v>14</v>
      </c>
      <c r="S50" s="20">
        <f>SUM(S51:S53)</f>
        <v>8</v>
      </c>
      <c r="T50" s="223">
        <f>SUM(T51:T53)</f>
        <v>63</v>
      </c>
      <c r="U50" s="70"/>
      <c r="V50" s="32">
        <f>(T50/D50)</f>
        <v>0.15035799522673032</v>
      </c>
      <c r="W50" s="74"/>
      <c r="X50" s="67">
        <f>(T50/T$14)</f>
        <v>9.7856477166821994E-3</v>
      </c>
      <c r="Y50" s="32">
        <f>(T50/T$50)</f>
        <v>1</v>
      </c>
      <c r="Z50" s="222">
        <f t="shared" ref="Z50:AI50" si="69">SUM(Z51:Z53)</f>
        <v>12216000</v>
      </c>
      <c r="AA50" s="124"/>
      <c r="AB50" s="20">
        <f t="shared" si="69"/>
        <v>1</v>
      </c>
      <c r="AC50" s="15">
        <f t="shared" si="69"/>
        <v>2</v>
      </c>
      <c r="AD50" s="24">
        <f t="shared" si="69"/>
        <v>400000</v>
      </c>
      <c r="AE50" s="15">
        <f t="shared" si="69"/>
        <v>4</v>
      </c>
      <c r="AF50" s="15">
        <f t="shared" si="69"/>
        <v>14</v>
      </c>
      <c r="AG50" s="24">
        <f t="shared" si="69"/>
        <v>4160000</v>
      </c>
      <c r="AH50" s="15">
        <f t="shared" si="69"/>
        <v>3</v>
      </c>
      <c r="AI50" s="15">
        <f t="shared" si="69"/>
        <v>47</v>
      </c>
      <c r="AJ50" s="67">
        <f t="shared" ref="AJ50:AJ53" si="70">(AI50/T50)</f>
        <v>0.74603174603174605</v>
      </c>
      <c r="AK50" s="73">
        <f>SUM(AK51:AK53)</f>
        <v>7656000</v>
      </c>
      <c r="AL50" s="2"/>
      <c r="AM50" s="107"/>
      <c r="AN50" s="2"/>
    </row>
    <row r="51" spans="1:40" x14ac:dyDescent="0.2">
      <c r="A51" s="6">
        <v>38</v>
      </c>
      <c r="B51" s="26" t="s">
        <v>33</v>
      </c>
      <c r="C51" s="119">
        <v>27</v>
      </c>
      <c r="D51" s="112">
        <v>65</v>
      </c>
      <c r="E51" s="75">
        <v>20</v>
      </c>
      <c r="F51" s="64">
        <f t="shared" ref="F51:F53" si="71">(D51/D$14)</f>
        <v>3.5152236223027419E-3</v>
      </c>
      <c r="G51" s="64">
        <f t="shared" ref="G51:G53" si="72">(D51/D$50)</f>
        <v>0.15513126491646778</v>
      </c>
      <c r="H51" s="22">
        <v>12080000</v>
      </c>
      <c r="I51" s="78">
        <v>20</v>
      </c>
      <c r="J51" s="219">
        <v>25</v>
      </c>
      <c r="K51" s="76">
        <v>22</v>
      </c>
      <c r="L51" s="64">
        <f t="shared" si="68"/>
        <v>0.38461538461538464</v>
      </c>
      <c r="M51" s="64">
        <f t="shared" ref="M51:M53" si="73">(J51/J$14)</f>
        <v>2.074172405210321E-3</v>
      </c>
      <c r="N51" s="31">
        <f t="shared" ref="N51:N53" si="74">(J51/J$50)</f>
        <v>7.02247191011236E-2</v>
      </c>
      <c r="O51" s="22">
        <v>6063000</v>
      </c>
      <c r="P51" s="75">
        <v>23</v>
      </c>
      <c r="Q51" s="79">
        <v>242520</v>
      </c>
      <c r="R51" s="77">
        <v>6</v>
      </c>
      <c r="S51" s="18">
        <v>2</v>
      </c>
      <c r="T51" s="19">
        <v>40</v>
      </c>
      <c r="U51" s="76">
        <v>13</v>
      </c>
      <c r="V51" s="31">
        <f>(T51/D51)</f>
        <v>0.61538461538461542</v>
      </c>
      <c r="W51" s="75">
        <v>3</v>
      </c>
      <c r="X51" s="64">
        <f t="shared" ref="X51:X53" si="75">(T51/T$14)</f>
        <v>6.2131096613855233E-3</v>
      </c>
      <c r="Y51" s="31">
        <f t="shared" ref="Y51:Y53" si="76">(T51/T$50)</f>
        <v>0.63492063492063489</v>
      </c>
      <c r="Z51" s="22">
        <v>6017000</v>
      </c>
      <c r="AA51" s="78">
        <v>13</v>
      </c>
      <c r="AB51" s="220">
        <v>0</v>
      </c>
      <c r="AC51" s="17">
        <v>0</v>
      </c>
      <c r="AD51" s="22">
        <v>0</v>
      </c>
      <c r="AE51" s="17">
        <v>0</v>
      </c>
      <c r="AF51" s="17">
        <v>0</v>
      </c>
      <c r="AG51" s="22">
        <v>0</v>
      </c>
      <c r="AH51" s="17">
        <v>2</v>
      </c>
      <c r="AI51" s="17">
        <v>40</v>
      </c>
      <c r="AJ51" s="64">
        <f t="shared" si="70"/>
        <v>1</v>
      </c>
      <c r="AK51" s="106">
        <v>6017000</v>
      </c>
      <c r="AL51" s="10"/>
      <c r="AM51" s="97"/>
      <c r="AN51" s="5"/>
    </row>
    <row r="52" spans="1:40" x14ac:dyDescent="0.2">
      <c r="A52" s="6">
        <v>39</v>
      </c>
      <c r="B52" s="26" t="s">
        <v>21</v>
      </c>
      <c r="C52" s="117">
        <v>91</v>
      </c>
      <c r="D52" s="112">
        <v>107</v>
      </c>
      <c r="E52" s="75">
        <v>18</v>
      </c>
      <c r="F52" s="64">
        <f t="shared" si="71"/>
        <v>5.7865988859445135E-3</v>
      </c>
      <c r="G52" s="64">
        <f t="shared" si="72"/>
        <v>0.25536992840095463</v>
      </c>
      <c r="H52" s="22">
        <v>43689614</v>
      </c>
      <c r="I52" s="78">
        <v>16</v>
      </c>
      <c r="J52" s="219">
        <v>86</v>
      </c>
      <c r="K52" s="76">
        <v>18</v>
      </c>
      <c r="L52" s="64">
        <f t="shared" si="68"/>
        <v>0.80373831775700932</v>
      </c>
      <c r="M52" s="64">
        <f t="shared" si="73"/>
        <v>7.1351530739235045E-3</v>
      </c>
      <c r="N52" s="31">
        <f t="shared" si="74"/>
        <v>0.24157303370786518</v>
      </c>
      <c r="O52" s="22">
        <v>37890614</v>
      </c>
      <c r="P52" s="75">
        <v>16</v>
      </c>
      <c r="Q52" s="79">
        <v>440588.53488372092</v>
      </c>
      <c r="R52" s="77">
        <v>1</v>
      </c>
      <c r="S52" s="18">
        <v>5</v>
      </c>
      <c r="T52" s="19">
        <v>21</v>
      </c>
      <c r="U52" s="76">
        <v>15</v>
      </c>
      <c r="V52" s="31">
        <f>(T52/D52)</f>
        <v>0.19626168224299065</v>
      </c>
      <c r="W52" s="115">
        <v>10</v>
      </c>
      <c r="X52" s="64">
        <f t="shared" si="75"/>
        <v>3.2618825722273998E-3</v>
      </c>
      <c r="Y52" s="31">
        <f t="shared" si="76"/>
        <v>0.33333333333333331</v>
      </c>
      <c r="Z52" s="22">
        <v>5799000</v>
      </c>
      <c r="AA52" s="78">
        <v>14</v>
      </c>
      <c r="AB52" s="18">
        <v>0</v>
      </c>
      <c r="AC52" s="19">
        <v>0</v>
      </c>
      <c r="AD52" s="22">
        <v>0</v>
      </c>
      <c r="AE52" s="19">
        <v>4</v>
      </c>
      <c r="AF52" s="19">
        <v>14</v>
      </c>
      <c r="AG52" s="22">
        <v>4160000</v>
      </c>
      <c r="AH52" s="19">
        <v>1</v>
      </c>
      <c r="AI52" s="19">
        <v>7</v>
      </c>
      <c r="AJ52" s="64">
        <f t="shared" si="70"/>
        <v>0.33333333333333331</v>
      </c>
      <c r="AK52" s="106">
        <v>1639000</v>
      </c>
      <c r="AL52" s="4"/>
      <c r="AM52" s="97"/>
      <c r="AN52" s="5"/>
    </row>
    <row r="53" spans="1:40" x14ac:dyDescent="0.2">
      <c r="A53" s="6">
        <v>40</v>
      </c>
      <c r="B53" s="26" t="s">
        <v>22</v>
      </c>
      <c r="C53" s="117">
        <v>246</v>
      </c>
      <c r="D53" s="112">
        <v>247</v>
      </c>
      <c r="E53" s="75">
        <v>16</v>
      </c>
      <c r="F53" s="64">
        <f t="shared" si="71"/>
        <v>1.3357849764750419E-2</v>
      </c>
      <c r="G53" s="64">
        <f t="shared" si="72"/>
        <v>0.58949880668257759</v>
      </c>
      <c r="H53" s="22">
        <v>58942372</v>
      </c>
      <c r="I53" s="78">
        <v>15</v>
      </c>
      <c r="J53" s="219">
        <v>245</v>
      </c>
      <c r="K53" s="76">
        <v>11</v>
      </c>
      <c r="L53" s="64">
        <f t="shared" si="68"/>
        <v>0.9919028340080972</v>
      </c>
      <c r="M53" s="64">
        <f t="shared" si="73"/>
        <v>2.0326889571061147E-2</v>
      </c>
      <c r="N53" s="31">
        <f t="shared" si="74"/>
        <v>0.6882022471910112</v>
      </c>
      <c r="O53" s="22">
        <v>58542372</v>
      </c>
      <c r="P53" s="75">
        <v>11</v>
      </c>
      <c r="Q53" s="79">
        <v>238948.45714285714</v>
      </c>
      <c r="R53" s="77">
        <v>7</v>
      </c>
      <c r="S53" s="18">
        <v>1</v>
      </c>
      <c r="T53" s="19">
        <v>2</v>
      </c>
      <c r="U53" s="76">
        <v>18</v>
      </c>
      <c r="V53" s="31">
        <f>(T53/D53)</f>
        <v>8.0971659919028341E-3</v>
      </c>
      <c r="W53" s="114">
        <v>19</v>
      </c>
      <c r="X53" s="64">
        <f t="shared" si="75"/>
        <v>3.1065548306927616E-4</v>
      </c>
      <c r="Y53" s="31">
        <f t="shared" si="76"/>
        <v>3.1746031746031744E-2</v>
      </c>
      <c r="Z53" s="22">
        <v>400000</v>
      </c>
      <c r="AA53" s="78">
        <v>18</v>
      </c>
      <c r="AB53" s="18">
        <v>1</v>
      </c>
      <c r="AC53" s="19">
        <v>2</v>
      </c>
      <c r="AD53" s="22">
        <v>400000</v>
      </c>
      <c r="AE53" s="19">
        <v>0</v>
      </c>
      <c r="AF53" s="19">
        <v>0</v>
      </c>
      <c r="AG53" s="22">
        <v>0</v>
      </c>
      <c r="AH53" s="19">
        <v>0</v>
      </c>
      <c r="AI53" s="19">
        <v>0</v>
      </c>
      <c r="AJ53" s="64">
        <f t="shared" si="70"/>
        <v>0</v>
      </c>
      <c r="AK53" s="106">
        <v>0</v>
      </c>
      <c r="AL53" s="5"/>
      <c r="AM53" s="97"/>
      <c r="AN53" s="5"/>
    </row>
    <row r="54" spans="1:40" x14ac:dyDescent="0.2">
      <c r="A54" s="6">
        <v>41</v>
      </c>
      <c r="B54" s="26"/>
      <c r="C54" s="119"/>
      <c r="D54" s="17"/>
      <c r="E54" s="17"/>
      <c r="F54" s="17"/>
      <c r="G54" s="17"/>
      <c r="H54" s="22"/>
      <c r="I54" s="80"/>
      <c r="J54" s="220"/>
      <c r="K54" s="17"/>
      <c r="L54" s="17"/>
      <c r="M54" s="17"/>
      <c r="N54" s="17"/>
      <c r="O54" s="22"/>
      <c r="P54" s="17"/>
      <c r="Q54" s="22"/>
      <c r="R54" s="80"/>
      <c r="S54" s="220"/>
      <c r="T54" s="19"/>
      <c r="U54" s="17"/>
      <c r="V54" s="17"/>
      <c r="W54" s="75"/>
      <c r="X54" s="17"/>
      <c r="Y54" s="17"/>
      <c r="Z54" s="22"/>
      <c r="AA54" s="80"/>
      <c r="AB54" s="220"/>
      <c r="AC54" s="17"/>
      <c r="AD54" s="22"/>
      <c r="AE54" s="17"/>
      <c r="AF54" s="17"/>
      <c r="AG54" s="22"/>
      <c r="AH54" s="17"/>
      <c r="AI54" s="17"/>
      <c r="AJ54" s="17"/>
      <c r="AK54" s="106"/>
      <c r="AL54" s="2"/>
      <c r="AM54" s="97"/>
      <c r="AN54" s="5"/>
    </row>
    <row r="55" spans="1:40" s="1" customFormat="1" x14ac:dyDescent="0.2">
      <c r="A55" s="1">
        <v>42</v>
      </c>
      <c r="B55" s="25" t="s">
        <v>36</v>
      </c>
      <c r="C55" s="118">
        <f>SUM(C56:C60)</f>
        <v>595</v>
      </c>
      <c r="D55" s="15">
        <f>SUM(D56:D60)</f>
        <v>687</v>
      </c>
      <c r="E55" s="120">
        <f>SUM(E56:E60)</f>
        <v>93</v>
      </c>
      <c r="F55" s="67">
        <f>(D55/D$14)</f>
        <v>3.7153209669568976E-2</v>
      </c>
      <c r="G55" s="67">
        <f>(D55/D$55)</f>
        <v>1</v>
      </c>
      <c r="H55" s="24">
        <f>SUM(H56:H60)</f>
        <v>148492898</v>
      </c>
      <c r="I55" s="71">
        <f>SUM(I56:I60)</f>
        <v>94</v>
      </c>
      <c r="J55" s="218">
        <f>SUM(J56:J60)</f>
        <v>587</v>
      </c>
      <c r="K55" s="70"/>
      <c r="L55" s="67">
        <f t="shared" ref="L55:L60" si="77">(J55/D55)</f>
        <v>0.85443959243085876</v>
      </c>
      <c r="M55" s="67">
        <f>(J55/J$14)</f>
        <v>4.8701568074338342E-2</v>
      </c>
      <c r="N55" s="32">
        <f>(J55/J$55)</f>
        <v>1</v>
      </c>
      <c r="O55" s="24">
        <f>SUM(O56:O60)</f>
        <v>132395898</v>
      </c>
      <c r="P55" s="70">
        <f>SUM(P56:P60)</f>
        <v>89</v>
      </c>
      <c r="Q55" s="69">
        <f>(O55/J55)</f>
        <v>225546.67461669506</v>
      </c>
      <c r="R55" s="65">
        <f>SUM(R56:R60)</f>
        <v>64</v>
      </c>
      <c r="S55" s="20">
        <f>SUM(S56:S60)</f>
        <v>8</v>
      </c>
      <c r="T55" s="223">
        <f>SUM(T56:T60)</f>
        <v>100</v>
      </c>
      <c r="U55" s="70"/>
      <c r="V55" s="32">
        <f t="shared" ref="V55:V60" si="78">(T55/D55)</f>
        <v>0.14556040756914118</v>
      </c>
      <c r="W55" s="113"/>
      <c r="X55" s="67">
        <f>(T55/T$14)</f>
        <v>1.5532774153463809E-2</v>
      </c>
      <c r="Y55" s="32">
        <f>(T55/T$55)</f>
        <v>1</v>
      </c>
      <c r="Z55" s="222">
        <f t="shared" ref="Z55:AI55" si="79">SUM(Z56:Z60)</f>
        <v>16097000</v>
      </c>
      <c r="AA55" s="71"/>
      <c r="AB55" s="20">
        <f t="shared" si="79"/>
        <v>1</v>
      </c>
      <c r="AC55" s="15">
        <f t="shared" si="79"/>
        <v>2</v>
      </c>
      <c r="AD55" s="24">
        <f t="shared" si="79"/>
        <v>125000</v>
      </c>
      <c r="AE55" s="15">
        <f t="shared" si="79"/>
        <v>1</v>
      </c>
      <c r="AF55" s="15">
        <f t="shared" si="79"/>
        <v>4</v>
      </c>
      <c r="AG55" s="24">
        <f t="shared" si="79"/>
        <v>500000</v>
      </c>
      <c r="AH55" s="15">
        <f t="shared" si="79"/>
        <v>6</v>
      </c>
      <c r="AI55" s="15">
        <f t="shared" si="79"/>
        <v>94</v>
      </c>
      <c r="AJ55" s="67">
        <f t="shared" ref="AJ55:AJ60" si="80">(AI55/T55)</f>
        <v>0.94</v>
      </c>
      <c r="AK55" s="73">
        <f>SUM(AK56:AK60)</f>
        <v>15472000</v>
      </c>
      <c r="AL55" s="2"/>
      <c r="AM55" s="107"/>
      <c r="AN55" s="2"/>
    </row>
    <row r="56" spans="1:40" x14ac:dyDescent="0.2">
      <c r="A56" s="6">
        <v>43</v>
      </c>
      <c r="B56" s="26" t="s">
        <v>23</v>
      </c>
      <c r="C56" s="117">
        <v>65</v>
      </c>
      <c r="D56" s="112">
        <v>65</v>
      </c>
      <c r="E56" s="75">
        <v>21</v>
      </c>
      <c r="F56" s="64">
        <f t="shared" ref="F56:F60" si="81">(D56/D$14)</f>
        <v>3.5152236223027419E-3</v>
      </c>
      <c r="G56" s="64">
        <f t="shared" ref="G56:G60" si="82">(D56/D$55)</f>
        <v>9.4614264919941779E-2</v>
      </c>
      <c r="H56" s="22">
        <v>11654865</v>
      </c>
      <c r="I56" s="78">
        <v>22</v>
      </c>
      <c r="J56" s="219">
        <v>65</v>
      </c>
      <c r="K56" s="76">
        <v>20</v>
      </c>
      <c r="L56" s="64">
        <f t="shared" si="77"/>
        <v>1</v>
      </c>
      <c r="M56" s="64">
        <f t="shared" ref="M56:M60" si="83">(J56/J$14)</f>
        <v>5.392848253546835E-3</v>
      </c>
      <c r="N56" s="31">
        <f t="shared" ref="N56:N60" si="84">(J56/J$55)</f>
        <v>0.11073253833049404</v>
      </c>
      <c r="O56" s="22">
        <v>11654865</v>
      </c>
      <c r="P56" s="75">
        <v>21</v>
      </c>
      <c r="Q56" s="79">
        <v>179305.61538461538</v>
      </c>
      <c r="R56" s="77">
        <v>21</v>
      </c>
      <c r="S56" s="18">
        <v>0</v>
      </c>
      <c r="T56" s="19">
        <v>0</v>
      </c>
      <c r="U56" s="76"/>
      <c r="V56" s="31">
        <f t="shared" si="78"/>
        <v>0</v>
      </c>
      <c r="W56" s="75"/>
      <c r="X56" s="64">
        <f t="shared" ref="X56:X60" si="85">(T56/T$14)</f>
        <v>0</v>
      </c>
      <c r="Y56" s="31">
        <f t="shared" ref="Y56:Y60" si="86">(T56/T$55)</f>
        <v>0</v>
      </c>
      <c r="Z56" s="22">
        <v>0</v>
      </c>
      <c r="AA56" s="78"/>
      <c r="AB56" s="18">
        <v>0</v>
      </c>
      <c r="AC56" s="19">
        <v>0</v>
      </c>
      <c r="AD56" s="22">
        <v>0</v>
      </c>
      <c r="AE56" s="19">
        <v>0</v>
      </c>
      <c r="AF56" s="19">
        <v>0</v>
      </c>
      <c r="AG56" s="22">
        <v>0</v>
      </c>
      <c r="AH56" s="19">
        <v>0</v>
      </c>
      <c r="AI56" s="19">
        <v>0</v>
      </c>
      <c r="AJ56" s="64"/>
      <c r="AK56" s="106">
        <v>0</v>
      </c>
      <c r="AL56" s="5"/>
      <c r="AM56" s="97"/>
      <c r="AN56" s="5"/>
    </row>
    <row r="57" spans="1:40" x14ac:dyDescent="0.2">
      <c r="A57" s="6">
        <v>44</v>
      </c>
      <c r="B57" s="26" t="s">
        <v>24</v>
      </c>
      <c r="C57" s="117">
        <v>188</v>
      </c>
      <c r="D57" s="112">
        <v>188</v>
      </c>
      <c r="E57" s="75">
        <v>17</v>
      </c>
      <c r="F57" s="64">
        <f t="shared" si="81"/>
        <v>1.016710832296793E-2</v>
      </c>
      <c r="G57" s="64">
        <f t="shared" si="82"/>
        <v>0.27365356622998543</v>
      </c>
      <c r="H57" s="22">
        <v>38172138</v>
      </c>
      <c r="I57" s="78">
        <v>17</v>
      </c>
      <c r="J57" s="219">
        <v>188</v>
      </c>
      <c r="K57" s="76">
        <v>16</v>
      </c>
      <c r="L57" s="64">
        <f t="shared" si="77"/>
        <v>1</v>
      </c>
      <c r="M57" s="64">
        <f t="shared" si="83"/>
        <v>1.5597776487181615E-2</v>
      </c>
      <c r="N57" s="31">
        <f t="shared" si="84"/>
        <v>0.32027257240204432</v>
      </c>
      <c r="O57" s="22">
        <v>38172138</v>
      </c>
      <c r="P57" s="75">
        <v>15</v>
      </c>
      <c r="Q57" s="79">
        <v>203043.28723404257</v>
      </c>
      <c r="R57" s="77">
        <v>19</v>
      </c>
      <c r="S57" s="18">
        <v>0</v>
      </c>
      <c r="T57" s="19">
        <v>0</v>
      </c>
      <c r="U57" s="76"/>
      <c r="V57" s="31">
        <f t="shared" si="78"/>
        <v>0</v>
      </c>
      <c r="W57" s="75"/>
      <c r="X57" s="64">
        <f t="shared" si="85"/>
        <v>0</v>
      </c>
      <c r="Y57" s="31">
        <f t="shared" si="86"/>
        <v>0</v>
      </c>
      <c r="Z57" s="22">
        <v>0</v>
      </c>
      <c r="AA57" s="78"/>
      <c r="AB57" s="18">
        <v>0</v>
      </c>
      <c r="AC57" s="19">
        <v>0</v>
      </c>
      <c r="AD57" s="22">
        <v>0</v>
      </c>
      <c r="AE57" s="19">
        <v>0</v>
      </c>
      <c r="AF57" s="19">
        <v>0</v>
      </c>
      <c r="AG57" s="22">
        <v>0</v>
      </c>
      <c r="AH57" s="19">
        <v>0</v>
      </c>
      <c r="AI57" s="19">
        <v>0</v>
      </c>
      <c r="AJ57" s="64"/>
      <c r="AK57" s="106">
        <v>0</v>
      </c>
      <c r="AL57" s="4"/>
      <c r="AM57" s="97"/>
      <c r="AN57" s="5"/>
    </row>
    <row r="58" spans="1:40" x14ac:dyDescent="0.2">
      <c r="A58" s="6">
        <v>45</v>
      </c>
      <c r="B58" s="26" t="s">
        <v>25</v>
      </c>
      <c r="C58" s="117">
        <v>25</v>
      </c>
      <c r="D58" s="112">
        <v>25</v>
      </c>
      <c r="E58" s="75">
        <v>23</v>
      </c>
      <c r="F58" s="64">
        <f t="shared" si="81"/>
        <v>1.3520090855010545E-3</v>
      </c>
      <c r="G58" s="64">
        <f t="shared" si="82"/>
        <v>3.6390101892285295E-2</v>
      </c>
      <c r="H58" s="22">
        <v>6414837</v>
      </c>
      <c r="I58" s="78">
        <v>23</v>
      </c>
      <c r="J58" s="219">
        <v>25</v>
      </c>
      <c r="K58" s="76">
        <v>22</v>
      </c>
      <c r="L58" s="64">
        <f t="shared" si="77"/>
        <v>1</v>
      </c>
      <c r="M58" s="64">
        <f t="shared" si="83"/>
        <v>2.074172405210321E-3</v>
      </c>
      <c r="N58" s="31">
        <f t="shared" si="84"/>
        <v>4.2589437819420782E-2</v>
      </c>
      <c r="O58" s="22">
        <v>6414837</v>
      </c>
      <c r="P58" s="75">
        <v>22</v>
      </c>
      <c r="Q58" s="79">
        <v>256593.48</v>
      </c>
      <c r="R58" s="77">
        <v>4</v>
      </c>
      <c r="S58" s="18">
        <v>0</v>
      </c>
      <c r="T58" s="19">
        <v>0</v>
      </c>
      <c r="U58" s="76"/>
      <c r="V58" s="31">
        <f t="shared" si="78"/>
        <v>0</v>
      </c>
      <c r="W58" s="75"/>
      <c r="X58" s="64">
        <f t="shared" si="85"/>
        <v>0</v>
      </c>
      <c r="Y58" s="31">
        <f t="shared" si="86"/>
        <v>0</v>
      </c>
      <c r="Z58" s="22">
        <v>0</v>
      </c>
      <c r="AA58" s="78"/>
      <c r="AB58" s="18">
        <v>0</v>
      </c>
      <c r="AC58" s="19">
        <v>0</v>
      </c>
      <c r="AD58" s="22">
        <v>0</v>
      </c>
      <c r="AE58" s="19">
        <v>0</v>
      </c>
      <c r="AF58" s="19">
        <v>0</v>
      </c>
      <c r="AG58" s="22">
        <v>0</v>
      </c>
      <c r="AH58" s="19">
        <v>0</v>
      </c>
      <c r="AI58" s="19">
        <v>0</v>
      </c>
      <c r="AJ58" s="64"/>
      <c r="AK58" s="106">
        <v>0</v>
      </c>
      <c r="AL58" s="5"/>
      <c r="AM58" s="97"/>
      <c r="AN58" s="5"/>
    </row>
    <row r="59" spans="1:40" x14ac:dyDescent="0.2">
      <c r="A59" s="6">
        <v>46</v>
      </c>
      <c r="B59" s="26" t="s">
        <v>26</v>
      </c>
      <c r="C59" s="117">
        <v>248</v>
      </c>
      <c r="D59" s="112">
        <v>339</v>
      </c>
      <c r="E59" s="75">
        <v>13</v>
      </c>
      <c r="F59" s="64">
        <f t="shared" si="81"/>
        <v>1.8333243199394299E-2</v>
      </c>
      <c r="G59" s="64">
        <f t="shared" si="82"/>
        <v>0.49344978165938863</v>
      </c>
      <c r="H59" s="22">
        <v>66820160</v>
      </c>
      <c r="I59" s="78">
        <v>13</v>
      </c>
      <c r="J59" s="219">
        <v>241</v>
      </c>
      <c r="K59" s="76">
        <v>12</v>
      </c>
      <c r="L59" s="64">
        <f t="shared" si="77"/>
        <v>0.71091445427728617</v>
      </c>
      <c r="M59" s="64">
        <f t="shared" si="83"/>
        <v>1.9995021986227494E-2</v>
      </c>
      <c r="N59" s="31">
        <f t="shared" si="84"/>
        <v>0.41056218057921634</v>
      </c>
      <c r="O59" s="22">
        <v>50848160</v>
      </c>
      <c r="P59" s="75">
        <v>13</v>
      </c>
      <c r="Q59" s="79">
        <v>210988.21576763486</v>
      </c>
      <c r="R59" s="77">
        <v>18</v>
      </c>
      <c r="S59" s="18">
        <v>7</v>
      </c>
      <c r="T59" s="19">
        <v>98</v>
      </c>
      <c r="U59" s="76">
        <v>9</v>
      </c>
      <c r="V59" s="31">
        <f t="shared" si="78"/>
        <v>0.28908554572271389</v>
      </c>
      <c r="W59" s="75">
        <v>8</v>
      </c>
      <c r="X59" s="64">
        <f t="shared" si="85"/>
        <v>1.5222118670394533E-2</v>
      </c>
      <c r="Y59" s="31">
        <f t="shared" si="86"/>
        <v>0.98</v>
      </c>
      <c r="Z59" s="22">
        <v>15972000</v>
      </c>
      <c r="AA59" s="78">
        <v>8</v>
      </c>
      <c r="AB59" s="18">
        <v>0</v>
      </c>
      <c r="AC59" s="19">
        <v>0</v>
      </c>
      <c r="AD59" s="22">
        <v>0</v>
      </c>
      <c r="AE59" s="19">
        <v>1</v>
      </c>
      <c r="AF59" s="19">
        <v>4</v>
      </c>
      <c r="AG59" s="22">
        <v>500000</v>
      </c>
      <c r="AH59" s="19">
        <v>6</v>
      </c>
      <c r="AI59" s="19">
        <v>94</v>
      </c>
      <c r="AJ59" s="64">
        <f t="shared" si="80"/>
        <v>0.95918367346938771</v>
      </c>
      <c r="AK59" s="106">
        <v>15472000</v>
      </c>
      <c r="AL59" s="5"/>
      <c r="AM59" s="97"/>
      <c r="AN59" s="5"/>
    </row>
    <row r="60" spans="1:40" x14ac:dyDescent="0.2">
      <c r="A60" s="6">
        <v>47</v>
      </c>
      <c r="B60" s="26" t="s">
        <v>27</v>
      </c>
      <c r="C60" s="117">
        <v>69</v>
      </c>
      <c r="D60" s="112">
        <v>70</v>
      </c>
      <c r="E60" s="75">
        <v>19</v>
      </c>
      <c r="F60" s="64">
        <f t="shared" si="81"/>
        <v>3.7856254394029528E-3</v>
      </c>
      <c r="G60" s="64">
        <f t="shared" si="82"/>
        <v>0.10189228529839883</v>
      </c>
      <c r="H60" s="22">
        <v>25430898</v>
      </c>
      <c r="I60" s="78">
        <v>19</v>
      </c>
      <c r="J60" s="219">
        <v>68</v>
      </c>
      <c r="K60" s="76">
        <v>19</v>
      </c>
      <c r="L60" s="64">
        <f t="shared" si="77"/>
        <v>0.97142857142857142</v>
      </c>
      <c r="M60" s="64">
        <f t="shared" si="83"/>
        <v>5.6417489421720732E-3</v>
      </c>
      <c r="N60" s="31">
        <f t="shared" si="84"/>
        <v>0.11584327086882454</v>
      </c>
      <c r="O60" s="22">
        <v>25305898</v>
      </c>
      <c r="P60" s="75">
        <v>18</v>
      </c>
      <c r="Q60" s="79">
        <v>372145.5588235294</v>
      </c>
      <c r="R60" s="77">
        <v>2</v>
      </c>
      <c r="S60" s="18">
        <v>1</v>
      </c>
      <c r="T60" s="19">
        <v>2</v>
      </c>
      <c r="U60" s="76">
        <v>18</v>
      </c>
      <c r="V60" s="31">
        <f t="shared" si="78"/>
        <v>2.8571428571428571E-2</v>
      </c>
      <c r="W60" s="114">
        <v>17</v>
      </c>
      <c r="X60" s="64">
        <f t="shared" si="85"/>
        <v>3.1065548306927616E-4</v>
      </c>
      <c r="Y60" s="31">
        <f t="shared" si="86"/>
        <v>0.02</v>
      </c>
      <c r="Z60" s="22">
        <v>125000</v>
      </c>
      <c r="AA60" s="78">
        <v>19</v>
      </c>
      <c r="AB60" s="18">
        <v>1</v>
      </c>
      <c r="AC60" s="19">
        <v>2</v>
      </c>
      <c r="AD60" s="22">
        <v>125000</v>
      </c>
      <c r="AE60" s="19">
        <v>0</v>
      </c>
      <c r="AF60" s="19">
        <v>0</v>
      </c>
      <c r="AG60" s="22">
        <v>0</v>
      </c>
      <c r="AH60" s="19">
        <v>0</v>
      </c>
      <c r="AI60" s="19">
        <v>0</v>
      </c>
      <c r="AJ60" s="64">
        <f t="shared" si="80"/>
        <v>0</v>
      </c>
      <c r="AK60" s="106">
        <v>0</v>
      </c>
      <c r="AL60" s="4"/>
      <c r="AM60" s="97"/>
      <c r="AN60" s="5"/>
    </row>
    <row r="61" spans="1:40" x14ac:dyDescent="0.2">
      <c r="A61" s="6">
        <v>48</v>
      </c>
      <c r="B61" s="26"/>
      <c r="C61" s="119"/>
      <c r="D61" s="17"/>
      <c r="E61" s="17"/>
      <c r="F61" s="17"/>
      <c r="G61" s="17"/>
      <c r="H61" s="22"/>
      <c r="I61" s="80"/>
      <c r="J61" s="220"/>
      <c r="K61" s="17"/>
      <c r="L61" s="17"/>
      <c r="M61" s="17"/>
      <c r="N61" s="17"/>
      <c r="O61" s="22"/>
      <c r="P61" s="17"/>
      <c r="Q61" s="22"/>
      <c r="R61" s="80"/>
      <c r="S61" s="220"/>
      <c r="T61" s="19"/>
      <c r="U61" s="17"/>
      <c r="V61" s="17"/>
      <c r="W61" s="75"/>
      <c r="X61" s="17"/>
      <c r="Y61" s="17"/>
      <c r="Z61" s="22"/>
      <c r="AA61" s="80"/>
      <c r="AB61" s="220"/>
      <c r="AC61" s="17"/>
      <c r="AD61" s="22"/>
      <c r="AE61" s="17"/>
      <c r="AF61" s="17"/>
      <c r="AG61" s="22"/>
      <c r="AH61" s="17"/>
      <c r="AI61" s="17"/>
      <c r="AJ61" s="17"/>
      <c r="AK61" s="106"/>
      <c r="AL61" s="4"/>
      <c r="AM61" s="97"/>
      <c r="AN61" s="5"/>
    </row>
    <row r="62" spans="1:40" s="1" customFormat="1" x14ac:dyDescent="0.2">
      <c r="A62" s="1">
        <v>49</v>
      </c>
      <c r="B62" s="25" t="s">
        <v>37</v>
      </c>
      <c r="C62" s="209">
        <f>SUM(C63:C70)</f>
        <v>557</v>
      </c>
      <c r="D62" s="116">
        <f>SUM(D63:D70)</f>
        <v>661</v>
      </c>
      <c r="E62" s="210"/>
      <c r="F62" s="67">
        <f>(D62/D$14)</f>
        <v>3.5747120220647882E-2</v>
      </c>
      <c r="G62" s="67">
        <f>(D62/D$62)</f>
        <v>1</v>
      </c>
      <c r="H62" s="211">
        <f>SUM(H63:H70)</f>
        <v>114998142</v>
      </c>
      <c r="I62" s="71">
        <f>SUM(I63:I70)</f>
        <v>77</v>
      </c>
      <c r="J62" s="221">
        <f>SUM(J63:J70)</f>
        <v>537</v>
      </c>
      <c r="K62" s="23"/>
      <c r="L62" s="67">
        <f t="shared" ref="L62:L66" si="87">(J62/D62)</f>
        <v>0.81240544629349476</v>
      </c>
      <c r="M62" s="67">
        <f>(J62/J$14)</f>
        <v>4.4553223263917696E-2</v>
      </c>
      <c r="N62" s="32">
        <f>(J62/J$62)</f>
        <v>1</v>
      </c>
      <c r="O62" s="222">
        <f>SUM(O63:O70)</f>
        <v>100458466</v>
      </c>
      <c r="P62" s="72">
        <f>SUM(P63:P70)</f>
        <v>73</v>
      </c>
      <c r="Q62" s="69">
        <f>(O62/J62)</f>
        <v>187073.49348230913</v>
      </c>
      <c r="R62" s="65">
        <f>SUM(R63:R70)</f>
        <v>75</v>
      </c>
      <c r="S62" s="224">
        <f>SUM(S63:S70)</f>
        <v>20</v>
      </c>
      <c r="T62" s="15">
        <f>SUM(T63:T70)</f>
        <v>124</v>
      </c>
      <c r="U62" s="15"/>
      <c r="V62" s="32">
        <f>(T62/D62)</f>
        <v>0.1875945537065053</v>
      </c>
      <c r="W62" s="74"/>
      <c r="X62" s="67">
        <f>(T62/T$14)</f>
        <v>1.9260639950295123E-2</v>
      </c>
      <c r="Y62" s="32">
        <f>(T62/T$62)</f>
        <v>1</v>
      </c>
      <c r="Z62" s="24">
        <f t="shared" ref="Z62:AI62" si="88">SUM(Z63:Z70)</f>
        <v>14539676</v>
      </c>
      <c r="AA62" s="225"/>
      <c r="AB62" s="20">
        <f t="shared" si="88"/>
        <v>8</v>
      </c>
      <c r="AC62" s="15">
        <f t="shared" si="88"/>
        <v>16</v>
      </c>
      <c r="AD62" s="24">
        <f t="shared" si="88"/>
        <v>4280000</v>
      </c>
      <c r="AE62" s="15">
        <f t="shared" si="88"/>
        <v>2</v>
      </c>
      <c r="AF62" s="15">
        <f t="shared" si="88"/>
        <v>8</v>
      </c>
      <c r="AG62" s="24">
        <f t="shared" si="88"/>
        <v>700000</v>
      </c>
      <c r="AH62" s="15">
        <f t="shared" si="88"/>
        <v>10</v>
      </c>
      <c r="AI62" s="15">
        <f t="shared" si="88"/>
        <v>100</v>
      </c>
      <c r="AJ62" s="67">
        <f t="shared" ref="AJ62:AJ66" si="89">(AI62/T62)</f>
        <v>0.80645161290322576</v>
      </c>
      <c r="AK62" s="73">
        <f>SUM(AK63:AK70)</f>
        <v>9559676</v>
      </c>
      <c r="AL62" s="8"/>
      <c r="AM62" s="107"/>
      <c r="AN62" s="2"/>
    </row>
    <row r="63" spans="1:40" x14ac:dyDescent="0.2">
      <c r="A63" s="6">
        <v>50</v>
      </c>
      <c r="B63" s="26" t="s">
        <v>28</v>
      </c>
      <c r="C63" s="117">
        <v>54</v>
      </c>
      <c r="D63" s="112">
        <v>54</v>
      </c>
      <c r="E63" s="75">
        <v>22</v>
      </c>
      <c r="F63" s="64">
        <f t="shared" ref="F63:F66" si="90">(D63/D$14)</f>
        <v>2.9203396246822778E-3</v>
      </c>
      <c r="G63" s="64">
        <f t="shared" ref="G63:G66" si="91">(D63/D$62)</f>
        <v>8.169440242057488E-2</v>
      </c>
      <c r="H63" s="22">
        <v>12057019</v>
      </c>
      <c r="I63" s="78">
        <v>21</v>
      </c>
      <c r="J63" s="219">
        <v>54</v>
      </c>
      <c r="K63" s="76">
        <v>21</v>
      </c>
      <c r="L63" s="64">
        <f t="shared" si="87"/>
        <v>1</v>
      </c>
      <c r="M63" s="64">
        <f t="shared" ref="M63:M66" si="92">(J63/J$14)</f>
        <v>4.4802123952542936E-3</v>
      </c>
      <c r="N63" s="31">
        <f t="shared" ref="N63:N66" si="93">(J63/J$62)</f>
        <v>0.1005586592178771</v>
      </c>
      <c r="O63" s="22">
        <v>12057019</v>
      </c>
      <c r="P63" s="75">
        <v>20</v>
      </c>
      <c r="Q63" s="79">
        <v>223278.12962962964</v>
      </c>
      <c r="R63" s="77">
        <v>15</v>
      </c>
      <c r="S63" s="18">
        <v>0</v>
      </c>
      <c r="T63" s="19">
        <v>0</v>
      </c>
      <c r="U63" s="17"/>
      <c r="V63" s="31">
        <f>(T63/D63)</f>
        <v>0</v>
      </c>
      <c r="W63" s="75"/>
      <c r="X63" s="64">
        <f t="shared" ref="X63:X66" si="94">(T63/T$14)</f>
        <v>0</v>
      </c>
      <c r="Y63" s="31">
        <f t="shared" ref="Y63:Y66" si="95">(T63/T$62)</f>
        <v>0</v>
      </c>
      <c r="Z63" s="22">
        <v>0</v>
      </c>
      <c r="AA63" s="78"/>
      <c r="AB63" s="18">
        <v>0</v>
      </c>
      <c r="AC63" s="19">
        <v>0</v>
      </c>
      <c r="AD63" s="22">
        <v>0</v>
      </c>
      <c r="AE63" s="19">
        <v>0</v>
      </c>
      <c r="AF63" s="19">
        <v>0</v>
      </c>
      <c r="AG63" s="22">
        <v>0</v>
      </c>
      <c r="AH63" s="19">
        <v>0</v>
      </c>
      <c r="AI63" s="19">
        <v>0</v>
      </c>
      <c r="AJ63" s="64"/>
      <c r="AK63" s="106">
        <v>0</v>
      </c>
      <c r="AL63" s="4"/>
      <c r="AM63" s="97"/>
      <c r="AN63" s="5"/>
    </row>
    <row r="64" spans="1:40" x14ac:dyDescent="0.2">
      <c r="A64" s="6">
        <v>51</v>
      </c>
      <c r="B64" s="26" t="s">
        <v>29</v>
      </c>
      <c r="C64" s="117">
        <v>25</v>
      </c>
      <c r="D64" s="112">
        <v>25</v>
      </c>
      <c r="E64" s="75">
        <v>23</v>
      </c>
      <c r="F64" s="64">
        <f t="shared" si="90"/>
        <v>1.3520090855010545E-3</v>
      </c>
      <c r="G64" s="64">
        <f t="shared" si="91"/>
        <v>3.7821482602118005E-2</v>
      </c>
      <c r="H64" s="22">
        <v>4513105</v>
      </c>
      <c r="I64" s="78">
        <v>24</v>
      </c>
      <c r="J64" s="219">
        <v>25</v>
      </c>
      <c r="K64" s="76">
        <v>22</v>
      </c>
      <c r="L64" s="64">
        <f t="shared" si="87"/>
        <v>1</v>
      </c>
      <c r="M64" s="64">
        <f t="shared" si="92"/>
        <v>2.074172405210321E-3</v>
      </c>
      <c r="N64" s="31">
        <f t="shared" si="93"/>
        <v>4.6554934823091247E-2</v>
      </c>
      <c r="O64" s="22">
        <v>4513105</v>
      </c>
      <c r="P64" s="75">
        <v>24</v>
      </c>
      <c r="Q64" s="79">
        <v>180524.2</v>
      </c>
      <c r="R64" s="77">
        <v>20</v>
      </c>
      <c r="S64" s="18">
        <v>0</v>
      </c>
      <c r="T64" s="19">
        <v>0</v>
      </c>
      <c r="U64" s="76"/>
      <c r="V64" s="31">
        <f>(T64/D64)</f>
        <v>0</v>
      </c>
      <c r="W64" s="17"/>
      <c r="X64" s="64">
        <f t="shared" si="94"/>
        <v>0</v>
      </c>
      <c r="Y64" s="31">
        <f t="shared" si="95"/>
        <v>0</v>
      </c>
      <c r="Z64" s="22">
        <v>0</v>
      </c>
      <c r="AA64" s="78"/>
      <c r="AB64" s="18">
        <v>0</v>
      </c>
      <c r="AC64" s="19">
        <v>0</v>
      </c>
      <c r="AD64" s="22">
        <v>0</v>
      </c>
      <c r="AE64" s="19">
        <v>0</v>
      </c>
      <c r="AF64" s="19">
        <v>0</v>
      </c>
      <c r="AG64" s="22">
        <v>0</v>
      </c>
      <c r="AH64" s="19">
        <v>0</v>
      </c>
      <c r="AI64" s="19">
        <v>0</v>
      </c>
      <c r="AJ64" s="64"/>
      <c r="AK64" s="106">
        <v>0</v>
      </c>
      <c r="AL64" s="10"/>
      <c r="AM64" s="97"/>
      <c r="AN64" s="5"/>
    </row>
    <row r="65" spans="1:40" x14ac:dyDescent="0.2">
      <c r="A65" s="6">
        <v>52</v>
      </c>
      <c r="B65" s="26" t="s">
        <v>30</v>
      </c>
      <c r="C65" s="117">
        <v>232</v>
      </c>
      <c r="D65" s="112">
        <v>266</v>
      </c>
      <c r="E65" s="75">
        <v>15</v>
      </c>
      <c r="F65" s="64">
        <f t="shared" si="90"/>
        <v>1.438537666973122E-2</v>
      </c>
      <c r="G65" s="64">
        <f t="shared" si="91"/>
        <v>0.40242057488653554</v>
      </c>
      <c r="H65" s="22">
        <v>35903252</v>
      </c>
      <c r="I65" s="78">
        <v>18</v>
      </c>
      <c r="J65" s="219">
        <v>226</v>
      </c>
      <c r="K65" s="76">
        <v>14</v>
      </c>
      <c r="L65" s="64">
        <f t="shared" si="87"/>
        <v>0.84962406015037595</v>
      </c>
      <c r="M65" s="64">
        <f t="shared" si="92"/>
        <v>1.8750518543101304E-2</v>
      </c>
      <c r="N65" s="31">
        <f t="shared" si="93"/>
        <v>0.42085661080074488</v>
      </c>
      <c r="O65" s="22">
        <v>32395684</v>
      </c>
      <c r="P65" s="75">
        <v>17</v>
      </c>
      <c r="Q65" s="79">
        <v>143343.73451327434</v>
      </c>
      <c r="R65" s="77">
        <v>24</v>
      </c>
      <c r="S65" s="18">
        <v>6</v>
      </c>
      <c r="T65" s="19">
        <v>40</v>
      </c>
      <c r="U65" s="76">
        <v>13</v>
      </c>
      <c r="V65" s="31">
        <f>(T65/D65)</f>
        <v>0.15037593984962405</v>
      </c>
      <c r="W65" s="75">
        <v>12</v>
      </c>
      <c r="X65" s="64">
        <f t="shared" si="94"/>
        <v>6.2131096613855233E-3</v>
      </c>
      <c r="Y65" s="31">
        <f t="shared" si="95"/>
        <v>0.32258064516129031</v>
      </c>
      <c r="Z65" s="22">
        <v>3507568</v>
      </c>
      <c r="AA65" s="78">
        <v>15</v>
      </c>
      <c r="AB65" s="18">
        <v>0</v>
      </c>
      <c r="AC65" s="19">
        <v>0</v>
      </c>
      <c r="AD65" s="22">
        <v>0</v>
      </c>
      <c r="AE65" s="19">
        <v>0</v>
      </c>
      <c r="AF65" s="19">
        <v>0</v>
      </c>
      <c r="AG65" s="22">
        <v>0</v>
      </c>
      <c r="AH65" s="19">
        <v>6</v>
      </c>
      <c r="AI65" s="19">
        <v>40</v>
      </c>
      <c r="AJ65" s="64">
        <f t="shared" si="89"/>
        <v>1</v>
      </c>
      <c r="AK65" s="106">
        <v>3507568</v>
      </c>
      <c r="AL65" s="4"/>
      <c r="AM65" s="97"/>
      <c r="AN65" s="5"/>
    </row>
    <row r="66" spans="1:40" x14ac:dyDescent="0.2">
      <c r="A66" s="6">
        <v>53</v>
      </c>
      <c r="B66" s="26" t="s">
        <v>31</v>
      </c>
      <c r="C66" s="117">
        <v>246</v>
      </c>
      <c r="D66" s="112">
        <v>316</v>
      </c>
      <c r="E66" s="75">
        <v>14</v>
      </c>
      <c r="F66" s="64">
        <f t="shared" si="90"/>
        <v>1.7089394840733331E-2</v>
      </c>
      <c r="G66" s="64">
        <f t="shared" si="91"/>
        <v>0.47806354009077157</v>
      </c>
      <c r="H66" s="22">
        <v>62524766</v>
      </c>
      <c r="I66" s="78">
        <v>14</v>
      </c>
      <c r="J66" s="219">
        <v>232</v>
      </c>
      <c r="K66" s="76">
        <v>13</v>
      </c>
      <c r="L66" s="64">
        <f t="shared" si="87"/>
        <v>0.73417721518987344</v>
      </c>
      <c r="M66" s="64">
        <f t="shared" si="92"/>
        <v>1.9248319920351781E-2</v>
      </c>
      <c r="N66" s="31">
        <f t="shared" si="93"/>
        <v>0.43202979515828677</v>
      </c>
      <c r="O66" s="22">
        <v>51492658</v>
      </c>
      <c r="P66" s="75">
        <v>12</v>
      </c>
      <c r="Q66" s="79">
        <v>221951.11206896551</v>
      </c>
      <c r="R66" s="77">
        <v>16</v>
      </c>
      <c r="S66" s="18">
        <v>14</v>
      </c>
      <c r="T66" s="19">
        <v>84</v>
      </c>
      <c r="U66" s="76">
        <v>10</v>
      </c>
      <c r="V66" s="31">
        <f>(T66/D66)</f>
        <v>0.26582278481012656</v>
      </c>
      <c r="W66" s="75">
        <v>9</v>
      </c>
      <c r="X66" s="64">
        <f t="shared" si="94"/>
        <v>1.3047530288909599E-2</v>
      </c>
      <c r="Y66" s="31">
        <f t="shared" si="95"/>
        <v>0.67741935483870963</v>
      </c>
      <c r="Z66" s="22">
        <v>11032108</v>
      </c>
      <c r="AA66" s="78">
        <v>12</v>
      </c>
      <c r="AB66" s="18">
        <v>8</v>
      </c>
      <c r="AC66" s="19">
        <v>16</v>
      </c>
      <c r="AD66" s="22">
        <v>4280000</v>
      </c>
      <c r="AE66" s="19">
        <v>2</v>
      </c>
      <c r="AF66" s="19">
        <v>8</v>
      </c>
      <c r="AG66" s="22">
        <v>700000</v>
      </c>
      <c r="AH66" s="19">
        <v>4</v>
      </c>
      <c r="AI66" s="19">
        <v>60</v>
      </c>
      <c r="AJ66" s="64">
        <f t="shared" si="89"/>
        <v>0.7142857142857143</v>
      </c>
      <c r="AK66" s="106">
        <v>6052108</v>
      </c>
      <c r="AL66" s="4"/>
      <c r="AM66" s="97"/>
      <c r="AN66" s="5"/>
    </row>
    <row r="67" spans="1:40" ht="15" thickBot="1" x14ac:dyDescent="0.25">
      <c r="B67" s="21"/>
      <c r="C67" s="212"/>
      <c r="D67" s="108"/>
      <c r="E67" s="81"/>
      <c r="F67" s="91"/>
      <c r="G67" s="91"/>
      <c r="H67" s="82"/>
      <c r="I67" s="92"/>
      <c r="J67" s="86"/>
      <c r="K67" s="81"/>
      <c r="L67" s="109"/>
      <c r="M67" s="91"/>
      <c r="N67" s="91"/>
      <c r="O67" s="82"/>
      <c r="P67" s="84"/>
      <c r="Q67" s="85"/>
      <c r="R67" s="83"/>
      <c r="S67" s="86"/>
      <c r="T67" s="81"/>
      <c r="U67" s="81"/>
      <c r="V67" s="91"/>
      <c r="W67" s="81"/>
      <c r="X67" s="110"/>
      <c r="Y67" s="110"/>
      <c r="Z67" s="82"/>
      <c r="AA67" s="111"/>
      <c r="AB67" s="86"/>
      <c r="AC67" s="81"/>
      <c r="AD67" s="82"/>
      <c r="AE67" s="81"/>
      <c r="AF67" s="81"/>
      <c r="AG67" s="82"/>
      <c r="AH67" s="81"/>
      <c r="AI67" s="81"/>
      <c r="AJ67" s="110"/>
      <c r="AK67" s="87"/>
      <c r="AL67" s="4"/>
      <c r="AM67" s="5"/>
      <c r="AN67" s="5"/>
    </row>
    <row r="68" spans="1:40" ht="15" thickTop="1" x14ac:dyDescent="0.2">
      <c r="C68" s="12"/>
      <c r="D68" s="12"/>
      <c r="E68" s="36"/>
      <c r="F68" s="37"/>
      <c r="G68" s="38"/>
      <c r="H68" s="40"/>
      <c r="J68" s="36"/>
      <c r="K68" s="39"/>
      <c r="L68" s="38"/>
      <c r="M68" s="44"/>
      <c r="N68" s="44"/>
      <c r="O68" s="30"/>
      <c r="P68" s="41"/>
      <c r="Q68" s="42"/>
      <c r="R68" s="43"/>
      <c r="S68" s="39"/>
      <c r="T68" s="35"/>
      <c r="U68" s="35"/>
      <c r="V68" s="44"/>
      <c r="W68" s="39"/>
      <c r="X68" s="99"/>
      <c r="Y68" s="99"/>
      <c r="AA68" s="95"/>
      <c r="AB68" s="4"/>
      <c r="AC68" s="35"/>
      <c r="AE68" s="35"/>
      <c r="AF68" s="35"/>
      <c r="AH68" s="35"/>
      <c r="AI68" s="35"/>
      <c r="AJ68" s="99"/>
      <c r="AK68" s="49"/>
      <c r="AL68" s="4"/>
      <c r="AM68" s="5"/>
      <c r="AN68" s="5"/>
    </row>
    <row r="69" spans="1:40" x14ac:dyDescent="0.2">
      <c r="B69" s="2" t="s">
        <v>45</v>
      </c>
      <c r="C69" s="12"/>
      <c r="D69" s="12"/>
      <c r="E69" s="36"/>
      <c r="F69" s="37"/>
      <c r="G69" s="38"/>
      <c r="H69" s="40"/>
      <c r="J69" s="36"/>
      <c r="K69" s="39"/>
      <c r="L69" s="38"/>
      <c r="M69" s="44"/>
      <c r="N69" s="44"/>
      <c r="O69" s="30"/>
      <c r="P69" s="41"/>
      <c r="Q69" s="42"/>
      <c r="R69" s="43"/>
      <c r="S69" s="39"/>
      <c r="T69" s="35"/>
      <c r="U69" s="35"/>
      <c r="V69" s="38"/>
      <c r="W69" s="35"/>
      <c r="X69" s="99"/>
      <c r="Y69" s="99"/>
      <c r="Z69" s="29"/>
      <c r="AA69" s="95"/>
      <c r="AB69" s="35"/>
      <c r="AC69" s="35"/>
      <c r="AE69" s="35"/>
      <c r="AF69" s="35"/>
      <c r="AH69" s="35"/>
      <c r="AI69" s="35"/>
      <c r="AJ69" s="99"/>
      <c r="AK69" s="88"/>
      <c r="AL69" s="4"/>
      <c r="AM69" s="5"/>
      <c r="AN69" s="5"/>
    </row>
    <row r="70" spans="1:40" x14ac:dyDescent="0.2">
      <c r="B70" s="2" t="s">
        <v>75</v>
      </c>
      <c r="C70" s="12"/>
      <c r="D70" s="12"/>
      <c r="E70" s="36"/>
      <c r="F70" s="37"/>
      <c r="G70" s="38"/>
      <c r="H70" s="40"/>
      <c r="J70" s="36"/>
      <c r="K70" s="39"/>
      <c r="L70" s="38"/>
      <c r="M70" s="44"/>
      <c r="N70" s="44"/>
      <c r="O70" s="30"/>
      <c r="P70" s="41"/>
      <c r="Q70" s="42"/>
      <c r="R70" s="43"/>
      <c r="S70" s="39"/>
      <c r="T70" s="35"/>
      <c r="U70" s="35"/>
      <c r="V70" s="38"/>
      <c r="W70" s="35"/>
      <c r="X70" s="99"/>
      <c r="Y70" s="99"/>
      <c r="Z70" s="29"/>
      <c r="AA70" s="95"/>
      <c r="AB70" s="35"/>
      <c r="AC70" s="35"/>
      <c r="AE70" s="35"/>
      <c r="AF70" s="35"/>
      <c r="AH70" s="35"/>
      <c r="AI70" s="35"/>
      <c r="AJ70" s="99"/>
      <c r="AK70" s="49"/>
      <c r="AL70" s="4"/>
      <c r="AM70" s="5"/>
      <c r="AN70" s="5"/>
    </row>
    <row r="71" spans="1:40" x14ac:dyDescent="0.2">
      <c r="B71" s="35"/>
      <c r="E71" s="6"/>
      <c r="F71" s="6"/>
      <c r="G71" s="6"/>
      <c r="H71" s="29"/>
      <c r="I71" s="6"/>
      <c r="J71" s="6"/>
      <c r="K71" s="6"/>
      <c r="L71" s="6"/>
      <c r="M71" s="6"/>
      <c r="P71" s="6"/>
      <c r="T71" s="35"/>
      <c r="W71" s="6"/>
      <c r="X71" s="6"/>
      <c r="Y71" s="6"/>
      <c r="Z71" s="29"/>
      <c r="AA71" s="6"/>
      <c r="AB71" s="6"/>
      <c r="AJ71" s="6"/>
      <c r="AL71" s="4"/>
      <c r="AM71" s="5"/>
      <c r="AN71" s="5"/>
    </row>
    <row r="72" spans="1:40" x14ac:dyDescent="0.2">
      <c r="AL72" s="5"/>
      <c r="AM72" s="5"/>
      <c r="AN72" s="5"/>
    </row>
    <row r="73" spans="1:40" x14ac:dyDescent="0.2">
      <c r="D73" s="33"/>
      <c r="E73" s="29"/>
      <c r="F73" s="93"/>
      <c r="G73" s="94"/>
      <c r="I73" s="29"/>
      <c r="J73" s="43"/>
      <c r="K73" s="6"/>
      <c r="L73" s="6"/>
      <c r="M73" s="6"/>
      <c r="P73" s="6"/>
      <c r="R73" s="94"/>
      <c r="S73" s="29"/>
      <c r="T73" s="35"/>
      <c r="W73" s="6"/>
      <c r="X73" s="6"/>
      <c r="Y73" s="6"/>
      <c r="Z73" s="29"/>
      <c r="AA73" s="95"/>
      <c r="AB73" s="6"/>
      <c r="AJ73" s="6"/>
      <c r="AK73" s="49"/>
      <c r="AL73" s="5"/>
      <c r="AM73" s="5"/>
      <c r="AN73" s="5"/>
    </row>
    <row r="74" spans="1:40" x14ac:dyDescent="0.2">
      <c r="D74" s="33"/>
      <c r="E74" s="29"/>
      <c r="F74" s="93"/>
      <c r="G74" s="94"/>
      <c r="I74" s="29"/>
      <c r="J74" s="43"/>
      <c r="K74" s="6"/>
      <c r="L74" s="6"/>
      <c r="M74" s="6"/>
      <c r="P74" s="6"/>
      <c r="R74" s="94"/>
      <c r="S74" s="29"/>
      <c r="T74" s="35"/>
      <c r="W74" s="6"/>
      <c r="X74" s="6"/>
      <c r="Y74" s="6"/>
      <c r="Z74" s="29"/>
      <c r="AA74" s="95"/>
      <c r="AB74" s="6"/>
      <c r="AJ74" s="6"/>
      <c r="AK74" s="49"/>
      <c r="AL74" s="5"/>
      <c r="AM74" s="5"/>
      <c r="AN74" s="5"/>
    </row>
    <row r="75" spans="1:40" x14ac:dyDescent="0.2">
      <c r="D75" s="33"/>
      <c r="E75" s="29"/>
      <c r="F75" s="93"/>
      <c r="G75" s="94"/>
      <c r="I75" s="29"/>
      <c r="J75" s="43"/>
      <c r="K75" s="6"/>
      <c r="L75" s="6"/>
      <c r="M75" s="6"/>
      <c r="P75" s="6"/>
      <c r="R75" s="94"/>
      <c r="S75" s="29"/>
      <c r="T75" s="35"/>
      <c r="W75" s="6"/>
      <c r="X75" s="6"/>
      <c r="Y75" s="6"/>
      <c r="Z75" s="29"/>
      <c r="AA75" s="95"/>
      <c r="AB75" s="6"/>
      <c r="AJ75" s="6"/>
      <c r="AK75" s="49"/>
      <c r="AL75" s="5"/>
      <c r="AM75" s="5"/>
      <c r="AN75" s="5"/>
    </row>
    <row r="76" spans="1:40" x14ac:dyDescent="0.2">
      <c r="D76" s="33"/>
      <c r="E76" s="6"/>
      <c r="F76" s="6"/>
      <c r="G76" s="6"/>
      <c r="H76" s="29"/>
      <c r="I76" s="6"/>
      <c r="J76" s="6"/>
      <c r="K76" s="6"/>
      <c r="L76" s="6"/>
      <c r="M76" s="6"/>
      <c r="P76" s="6"/>
      <c r="T76" s="35"/>
      <c r="W76" s="6"/>
      <c r="X76" s="6"/>
      <c r="Y76" s="6"/>
      <c r="Z76" s="29"/>
      <c r="AA76" s="95"/>
      <c r="AB76" s="6"/>
      <c r="AJ76" s="6"/>
      <c r="AK76" s="49"/>
      <c r="AL76" s="5"/>
      <c r="AM76" s="5"/>
      <c r="AN76" s="5"/>
    </row>
    <row r="77" spans="1:40" x14ac:dyDescent="0.2">
      <c r="D77" s="33"/>
      <c r="E77" s="6"/>
      <c r="F77" s="6"/>
      <c r="G77" s="6"/>
      <c r="H77" s="29"/>
      <c r="I77" s="6"/>
      <c r="J77" s="6"/>
      <c r="K77" s="6"/>
      <c r="L77" s="6"/>
      <c r="M77" s="6"/>
      <c r="P77" s="6"/>
      <c r="T77" s="35"/>
      <c r="W77" s="6"/>
      <c r="X77" s="6"/>
      <c r="Y77" s="6"/>
      <c r="Z77" s="29"/>
      <c r="AA77" s="95"/>
      <c r="AB77" s="6"/>
      <c r="AJ77" s="6"/>
      <c r="AK77" s="49"/>
      <c r="AL77" s="5"/>
      <c r="AM77" s="5"/>
      <c r="AN77" s="5"/>
    </row>
    <row r="78" spans="1:40" x14ac:dyDescent="0.2">
      <c r="D78" s="33"/>
      <c r="E78" s="6"/>
      <c r="F78" s="6"/>
      <c r="G78" s="6"/>
      <c r="H78" s="29"/>
      <c r="I78" s="6"/>
      <c r="J78" s="6"/>
      <c r="K78" s="6"/>
      <c r="L78" s="6"/>
      <c r="M78" s="6"/>
      <c r="P78" s="6"/>
      <c r="T78" s="35"/>
      <c r="W78" s="6"/>
      <c r="X78" s="6"/>
      <c r="Y78" s="6"/>
      <c r="Z78" s="29"/>
      <c r="AA78" s="95"/>
      <c r="AB78" s="6"/>
      <c r="AJ78" s="6"/>
      <c r="AK78" s="49"/>
      <c r="AL78" s="5"/>
      <c r="AM78" s="5"/>
      <c r="AN78" s="5"/>
    </row>
    <row r="79" spans="1:40" x14ac:dyDescent="0.2">
      <c r="D79" s="33"/>
      <c r="E79" s="6"/>
      <c r="F79" s="6"/>
      <c r="G79" s="6"/>
      <c r="H79" s="29"/>
      <c r="I79" s="6"/>
      <c r="J79" s="6"/>
      <c r="K79" s="6"/>
      <c r="L79" s="6"/>
      <c r="M79" s="6"/>
      <c r="P79" s="6"/>
      <c r="T79" s="35"/>
      <c r="W79" s="6"/>
      <c r="X79" s="6"/>
      <c r="Y79" s="6"/>
      <c r="Z79" s="29"/>
      <c r="AA79" s="95"/>
      <c r="AB79" s="6"/>
      <c r="AJ79" s="6"/>
      <c r="AK79" s="49"/>
      <c r="AL79" s="5"/>
      <c r="AM79" s="5"/>
      <c r="AN79" s="5"/>
    </row>
    <row r="80" spans="1:40" x14ac:dyDescent="0.2">
      <c r="C80" s="35"/>
      <c r="D80" s="33"/>
      <c r="E80" s="6"/>
      <c r="F80" s="6"/>
      <c r="G80" s="6"/>
      <c r="H80" s="29"/>
      <c r="I80" s="6"/>
      <c r="J80" s="35"/>
      <c r="K80" s="6"/>
      <c r="L80" s="6"/>
      <c r="M80" s="6"/>
      <c r="P80" s="6"/>
      <c r="S80" s="35"/>
      <c r="T80" s="35"/>
      <c r="W80" s="6"/>
      <c r="X80" s="6"/>
      <c r="Y80" s="6"/>
      <c r="Z80" s="29"/>
      <c r="AA80" s="95"/>
      <c r="AB80" s="35"/>
      <c r="AC80" s="35"/>
      <c r="AE80" s="35"/>
      <c r="AF80" s="35"/>
      <c r="AH80" s="35"/>
      <c r="AI80" s="35"/>
      <c r="AJ80" s="6"/>
      <c r="AK80" s="49"/>
      <c r="AL80" s="5"/>
      <c r="AM80" s="5"/>
      <c r="AN80" s="5"/>
    </row>
    <row r="81" spans="4:40" x14ac:dyDescent="0.2">
      <c r="D81" s="33"/>
      <c r="E81" s="6"/>
      <c r="F81" s="6"/>
      <c r="G81" s="6"/>
      <c r="H81" s="29"/>
      <c r="I81" s="6"/>
      <c r="J81" s="6"/>
      <c r="K81" s="6"/>
      <c r="L81" s="6"/>
      <c r="M81" s="6"/>
      <c r="P81" s="6"/>
      <c r="T81" s="35"/>
      <c r="W81" s="6"/>
      <c r="X81" s="6"/>
      <c r="Y81" s="6"/>
      <c r="Z81" s="29"/>
      <c r="AA81" s="95"/>
      <c r="AB81" s="6"/>
      <c r="AJ81" s="6"/>
      <c r="AK81" s="49"/>
      <c r="AL81" s="5"/>
      <c r="AM81" s="5"/>
      <c r="AN81" s="5"/>
    </row>
    <row r="82" spans="4:40" x14ac:dyDescent="0.2">
      <c r="D82" s="33"/>
      <c r="E82" s="6"/>
      <c r="F82" s="6"/>
      <c r="G82" s="6"/>
      <c r="H82" s="29"/>
      <c r="I82" s="6"/>
      <c r="J82" s="6"/>
      <c r="K82" s="6"/>
      <c r="L82" s="6"/>
      <c r="M82" s="6"/>
      <c r="P82" s="6"/>
      <c r="T82" s="35"/>
      <c r="W82" s="6"/>
      <c r="X82" s="6"/>
      <c r="Y82" s="6"/>
      <c r="Z82" s="29"/>
      <c r="AA82" s="95"/>
      <c r="AB82" s="6"/>
      <c r="AJ82" s="6"/>
      <c r="AK82" s="49"/>
      <c r="AL82" s="5"/>
      <c r="AM82" s="5"/>
      <c r="AN82" s="5"/>
    </row>
    <row r="83" spans="4:40" x14ac:dyDescent="0.2">
      <c r="D83" s="33"/>
      <c r="E83" s="6"/>
      <c r="F83" s="6"/>
      <c r="G83" s="6"/>
      <c r="H83" s="29"/>
      <c r="I83" s="6"/>
      <c r="J83" s="6"/>
      <c r="K83" s="6"/>
      <c r="L83" s="6"/>
      <c r="M83" s="6"/>
      <c r="P83" s="6"/>
      <c r="T83" s="35"/>
      <c r="W83" s="6"/>
      <c r="X83" s="6"/>
      <c r="Y83" s="6"/>
      <c r="Z83" s="29"/>
      <c r="AA83" s="95"/>
      <c r="AB83" s="6"/>
      <c r="AJ83" s="6"/>
      <c r="AK83" s="49"/>
      <c r="AL83" s="5"/>
      <c r="AM83" s="5"/>
      <c r="AN83" s="5"/>
    </row>
    <row r="84" spans="4:40" x14ac:dyDescent="0.2">
      <c r="D84" s="33"/>
      <c r="E84" s="6"/>
      <c r="F84" s="6"/>
      <c r="G84" s="6"/>
      <c r="H84" s="29"/>
      <c r="I84" s="6"/>
      <c r="J84" s="6"/>
      <c r="K84" s="6"/>
      <c r="L84" s="6"/>
      <c r="M84" s="6"/>
      <c r="P84" s="6"/>
      <c r="T84" s="35"/>
      <c r="W84" s="6"/>
      <c r="X84" s="6"/>
      <c r="Y84" s="6"/>
      <c r="Z84" s="29"/>
      <c r="AA84" s="95"/>
      <c r="AB84" s="6"/>
      <c r="AJ84" s="6"/>
      <c r="AK84" s="49"/>
      <c r="AL84" s="5"/>
      <c r="AM84" s="5"/>
      <c r="AN84" s="5"/>
    </row>
    <row r="85" spans="4:40" x14ac:dyDescent="0.2">
      <c r="D85" s="33"/>
      <c r="E85" s="6"/>
      <c r="F85" s="6"/>
      <c r="G85" s="6"/>
      <c r="H85" s="29"/>
      <c r="I85" s="6"/>
      <c r="J85" s="6"/>
      <c r="K85" s="6"/>
      <c r="L85" s="6"/>
      <c r="M85" s="6"/>
      <c r="P85" s="6"/>
      <c r="T85" s="35"/>
      <c r="W85" s="6"/>
      <c r="X85" s="6"/>
      <c r="Y85" s="6"/>
      <c r="Z85" s="29"/>
      <c r="AA85" s="95"/>
      <c r="AB85" s="6"/>
      <c r="AJ85" s="6"/>
      <c r="AK85" s="49"/>
      <c r="AL85" s="5"/>
      <c r="AM85" s="5"/>
      <c r="AN85" s="5"/>
    </row>
    <row r="86" spans="4:40" x14ac:dyDescent="0.2">
      <c r="D86" s="33"/>
      <c r="E86" s="6"/>
      <c r="F86" s="6"/>
      <c r="G86" s="6"/>
      <c r="H86" s="29"/>
      <c r="I86" s="6"/>
      <c r="J86" s="6"/>
      <c r="K86" s="6"/>
      <c r="L86" s="6"/>
      <c r="M86" s="6"/>
      <c r="P86" s="6"/>
      <c r="T86" s="35"/>
      <c r="W86" s="6"/>
      <c r="X86" s="6"/>
      <c r="Y86" s="6"/>
      <c r="Z86" s="29"/>
      <c r="AA86" s="95"/>
      <c r="AB86" s="6"/>
      <c r="AJ86" s="6"/>
      <c r="AK86" s="49"/>
      <c r="AL86" s="5"/>
      <c r="AM86" s="5"/>
      <c r="AN86" s="5"/>
    </row>
    <row r="87" spans="4:40" x14ac:dyDescent="0.2">
      <c r="D87" s="33"/>
      <c r="E87" s="6"/>
      <c r="F87" s="6"/>
      <c r="G87" s="6"/>
      <c r="H87" s="29"/>
      <c r="I87" s="6"/>
      <c r="J87" s="6"/>
      <c r="K87" s="6"/>
      <c r="L87" s="6"/>
      <c r="M87" s="6"/>
      <c r="P87" s="6"/>
      <c r="T87" s="35"/>
      <c r="W87" s="6"/>
      <c r="X87" s="6"/>
      <c r="Y87" s="6"/>
      <c r="Z87" s="29"/>
      <c r="AA87" s="95"/>
      <c r="AB87" s="6"/>
      <c r="AJ87" s="6"/>
      <c r="AK87" s="49"/>
      <c r="AL87" s="5"/>
      <c r="AM87" s="5"/>
      <c r="AN87" s="5"/>
    </row>
    <row r="88" spans="4:40" x14ac:dyDescent="0.2">
      <c r="D88" s="33"/>
      <c r="E88" s="6"/>
      <c r="F88" s="6"/>
      <c r="G88" s="6"/>
      <c r="H88" s="29"/>
      <c r="I88" s="6"/>
      <c r="J88" s="6"/>
      <c r="K88" s="6"/>
      <c r="L88" s="6"/>
      <c r="M88" s="6"/>
      <c r="P88" s="6"/>
      <c r="T88" s="35"/>
      <c r="W88" s="6"/>
      <c r="X88" s="6"/>
      <c r="Y88" s="6"/>
      <c r="Z88" s="29"/>
      <c r="AA88" s="95"/>
      <c r="AB88" s="6"/>
      <c r="AJ88" s="6"/>
      <c r="AK88" s="49"/>
      <c r="AL88" s="5"/>
      <c r="AM88" s="5"/>
      <c r="AN88" s="5"/>
    </row>
    <row r="89" spans="4:40" x14ac:dyDescent="0.2">
      <c r="D89" s="33"/>
      <c r="E89" s="6"/>
      <c r="F89" s="6"/>
      <c r="G89" s="6"/>
      <c r="H89" s="29"/>
      <c r="I89" s="6"/>
      <c r="J89" s="6"/>
      <c r="K89" s="6"/>
      <c r="L89" s="6"/>
      <c r="M89" s="6"/>
      <c r="P89" s="6"/>
      <c r="T89" s="35"/>
      <c r="W89" s="6"/>
      <c r="X89" s="6"/>
      <c r="Y89" s="6"/>
      <c r="Z89" s="29"/>
      <c r="AA89" s="95"/>
      <c r="AB89" s="6"/>
      <c r="AJ89" s="6"/>
      <c r="AK89" s="49"/>
      <c r="AL89" s="5"/>
      <c r="AM89" s="5"/>
      <c r="AN89" s="5"/>
    </row>
    <row r="90" spans="4:40" x14ac:dyDescent="0.2">
      <c r="D90" s="33"/>
      <c r="E90" s="6"/>
      <c r="F90" s="6"/>
      <c r="G90" s="6"/>
      <c r="H90" s="29"/>
      <c r="I90" s="6"/>
      <c r="J90" s="6"/>
      <c r="K90" s="6"/>
      <c r="L90" s="6"/>
      <c r="M90" s="6"/>
      <c r="P90" s="6"/>
      <c r="T90" s="35"/>
      <c r="W90" s="6"/>
      <c r="X90" s="6"/>
      <c r="Y90" s="6"/>
      <c r="Z90" s="29"/>
      <c r="AA90" s="95"/>
      <c r="AB90" s="6"/>
      <c r="AJ90" s="6"/>
      <c r="AK90" s="49"/>
      <c r="AL90" s="5"/>
      <c r="AM90" s="5"/>
      <c r="AN90" s="5"/>
    </row>
    <row r="91" spans="4:40" x14ac:dyDescent="0.2">
      <c r="D91" s="33"/>
      <c r="E91" s="6"/>
      <c r="F91" s="6"/>
      <c r="G91" s="6"/>
      <c r="H91" s="29"/>
      <c r="I91" s="6"/>
      <c r="J91" s="6"/>
      <c r="K91" s="6"/>
      <c r="L91" s="6"/>
      <c r="M91" s="6"/>
      <c r="P91" s="6"/>
      <c r="T91" s="35"/>
      <c r="W91" s="6"/>
      <c r="X91" s="6"/>
      <c r="Y91" s="6"/>
      <c r="Z91" s="29"/>
      <c r="AA91" s="95"/>
      <c r="AB91" s="6"/>
      <c r="AJ91" s="6"/>
      <c r="AK91" s="49"/>
      <c r="AL91" s="5"/>
      <c r="AM91" s="5"/>
      <c r="AN91" s="5"/>
    </row>
    <row r="92" spans="4:40" x14ac:dyDescent="0.2">
      <c r="D92" s="33"/>
      <c r="E92" s="29"/>
      <c r="F92" s="93"/>
      <c r="G92" s="94"/>
      <c r="I92" s="29"/>
      <c r="J92" s="43"/>
      <c r="K92" s="6"/>
      <c r="L92" s="6"/>
      <c r="M92" s="6"/>
      <c r="P92" s="6"/>
      <c r="R92" s="94"/>
      <c r="S92" s="29"/>
      <c r="T92" s="35"/>
      <c r="W92" s="6"/>
      <c r="X92" s="6"/>
      <c r="Y92" s="6"/>
      <c r="Z92" s="29"/>
      <c r="AA92" s="95"/>
      <c r="AB92" s="6"/>
      <c r="AJ92" s="6"/>
    </row>
    <row r="93" spans="4:40" x14ac:dyDescent="0.2">
      <c r="D93" s="33"/>
      <c r="E93" s="29"/>
      <c r="F93" s="93"/>
      <c r="G93" s="94"/>
      <c r="I93" s="29"/>
      <c r="J93" s="43"/>
      <c r="K93" s="6"/>
      <c r="L93" s="6"/>
      <c r="M93" s="6"/>
      <c r="P93" s="6"/>
      <c r="R93" s="94"/>
      <c r="S93" s="29"/>
      <c r="T93" s="35"/>
      <c r="W93" s="6"/>
      <c r="X93" s="6"/>
      <c r="Y93" s="6"/>
      <c r="Z93" s="29"/>
      <c r="AA93" s="95"/>
      <c r="AB93" s="6"/>
      <c r="AJ93" s="6"/>
    </row>
    <row r="94" spans="4:40" x14ac:dyDescent="0.2">
      <c r="D94" s="33"/>
      <c r="E94" s="29"/>
      <c r="F94" s="93"/>
      <c r="G94" s="94"/>
      <c r="I94" s="29"/>
      <c r="J94" s="43"/>
      <c r="K94" s="6"/>
      <c r="L94" s="6"/>
      <c r="M94" s="6"/>
      <c r="P94" s="6"/>
      <c r="R94" s="94"/>
      <c r="S94" s="29"/>
      <c r="T94" s="35"/>
      <c r="W94" s="6"/>
      <c r="X94" s="6"/>
      <c r="Y94" s="6"/>
      <c r="Z94" s="29"/>
      <c r="AA94" s="95"/>
      <c r="AB94" s="6"/>
      <c r="AJ94" s="6"/>
    </row>
    <row r="95" spans="4:40" x14ac:dyDescent="0.2">
      <c r="D95" s="33"/>
      <c r="E95" s="29"/>
      <c r="F95" s="93"/>
      <c r="G95" s="94"/>
      <c r="I95" s="29"/>
      <c r="J95" s="43"/>
      <c r="K95" s="6"/>
      <c r="L95" s="6"/>
      <c r="M95" s="6"/>
      <c r="P95" s="6"/>
      <c r="R95" s="94"/>
      <c r="S95" s="29"/>
      <c r="T95" s="35"/>
      <c r="W95" s="6"/>
      <c r="X95" s="6"/>
      <c r="Y95" s="6"/>
      <c r="Z95" s="29"/>
      <c r="AA95" s="95"/>
      <c r="AB95" s="6"/>
      <c r="AJ95" s="6"/>
    </row>
    <row r="96" spans="4:40" x14ac:dyDescent="0.2">
      <c r="D96" s="33"/>
      <c r="E96" s="29"/>
      <c r="F96" s="93"/>
      <c r="G96" s="94"/>
      <c r="I96" s="29"/>
      <c r="J96" s="43"/>
      <c r="K96" s="6"/>
      <c r="L96" s="6"/>
      <c r="M96" s="6"/>
      <c r="P96" s="6"/>
      <c r="R96" s="94"/>
      <c r="S96" s="29"/>
      <c r="T96" s="35"/>
      <c r="W96" s="6"/>
      <c r="X96" s="6"/>
      <c r="Y96" s="6"/>
      <c r="Z96" s="29"/>
      <c r="AA96" s="95"/>
      <c r="AB96" s="6"/>
      <c r="AJ96" s="6"/>
    </row>
    <row r="97" spans="4:36" x14ac:dyDescent="0.2">
      <c r="D97" s="33"/>
      <c r="E97" s="29"/>
      <c r="F97" s="93"/>
      <c r="G97" s="94"/>
      <c r="I97" s="29"/>
      <c r="J97" s="43"/>
      <c r="K97" s="6"/>
      <c r="L97" s="6"/>
      <c r="M97" s="6"/>
      <c r="P97" s="6"/>
      <c r="R97" s="94"/>
      <c r="S97" s="29"/>
      <c r="T97" s="35"/>
      <c r="W97" s="6"/>
      <c r="X97" s="6"/>
      <c r="Y97" s="6"/>
      <c r="Z97" s="29"/>
      <c r="AA97" s="95"/>
      <c r="AB97" s="6"/>
      <c r="AJ97" s="6"/>
    </row>
    <row r="98" spans="4:36" x14ac:dyDescent="0.2">
      <c r="D98" s="33"/>
      <c r="E98" s="29"/>
      <c r="F98" s="93"/>
      <c r="G98" s="94"/>
      <c r="I98" s="29"/>
      <c r="J98" s="43"/>
      <c r="K98" s="6"/>
      <c r="L98" s="6"/>
      <c r="M98" s="6"/>
      <c r="P98" s="6"/>
      <c r="R98" s="94"/>
      <c r="S98" s="29"/>
      <c r="T98" s="35"/>
      <c r="W98" s="6"/>
      <c r="X98" s="6"/>
      <c r="Y98" s="6"/>
      <c r="Z98" s="29"/>
      <c r="AA98" s="95"/>
      <c r="AB98" s="6"/>
      <c r="AJ98" s="6"/>
    </row>
    <row r="99" spans="4:36" x14ac:dyDescent="0.2">
      <c r="D99" s="33"/>
      <c r="E99" s="29"/>
      <c r="F99" s="93"/>
      <c r="G99" s="94"/>
      <c r="I99" s="29"/>
      <c r="J99" s="43"/>
      <c r="K99" s="6"/>
      <c r="L99" s="6"/>
      <c r="M99" s="6"/>
      <c r="P99" s="6"/>
      <c r="R99" s="94"/>
      <c r="S99" s="29"/>
      <c r="T99" s="35"/>
      <c r="W99" s="6"/>
      <c r="X99" s="6"/>
      <c r="Y99" s="6"/>
      <c r="Z99" s="29"/>
      <c r="AA99" s="95"/>
      <c r="AB99" s="6"/>
      <c r="AJ99" s="6"/>
    </row>
    <row r="100" spans="4:36" x14ac:dyDescent="0.2">
      <c r="D100" s="33"/>
      <c r="E100" s="29"/>
      <c r="F100" s="93"/>
      <c r="G100" s="94"/>
      <c r="I100" s="29"/>
      <c r="J100" s="43"/>
      <c r="K100" s="6"/>
      <c r="L100" s="6"/>
      <c r="M100" s="6"/>
      <c r="P100" s="6"/>
      <c r="R100" s="94"/>
      <c r="S100" s="29"/>
      <c r="T100" s="35"/>
      <c r="W100" s="6"/>
      <c r="X100" s="6"/>
      <c r="Y100" s="6"/>
      <c r="Z100" s="29"/>
      <c r="AA100" s="95"/>
      <c r="AB100" s="6"/>
      <c r="AJ100" s="6"/>
    </row>
    <row r="101" spans="4:36" x14ac:dyDescent="0.2">
      <c r="D101" s="33"/>
      <c r="E101" s="29"/>
      <c r="F101" s="93"/>
      <c r="G101" s="94"/>
      <c r="I101" s="29"/>
      <c r="J101" s="43"/>
      <c r="K101" s="6"/>
      <c r="L101" s="6"/>
      <c r="M101" s="6"/>
      <c r="P101" s="6"/>
      <c r="R101" s="94"/>
      <c r="S101" s="29"/>
      <c r="T101" s="35"/>
      <c r="W101" s="6"/>
      <c r="X101" s="6"/>
      <c r="Y101" s="6"/>
      <c r="Z101" s="29"/>
      <c r="AA101" s="95"/>
      <c r="AB101" s="6"/>
      <c r="AJ101" s="6"/>
    </row>
    <row r="102" spans="4:36" x14ac:dyDescent="0.2">
      <c r="D102" s="33"/>
      <c r="E102" s="29"/>
      <c r="F102" s="93"/>
      <c r="G102" s="94"/>
      <c r="I102" s="29"/>
      <c r="J102" s="43"/>
      <c r="K102" s="6"/>
      <c r="L102" s="6"/>
      <c r="M102" s="6"/>
      <c r="P102" s="6"/>
      <c r="R102" s="94"/>
      <c r="S102" s="29"/>
      <c r="T102" s="35"/>
      <c r="W102" s="6"/>
      <c r="X102" s="6"/>
      <c r="Y102" s="6"/>
      <c r="Z102" s="29"/>
      <c r="AA102" s="95"/>
      <c r="AB102" s="6"/>
      <c r="AJ102" s="6"/>
    </row>
    <row r="103" spans="4:36" x14ac:dyDescent="0.2">
      <c r="D103" s="33"/>
      <c r="E103" s="29"/>
      <c r="F103" s="93"/>
      <c r="G103" s="94"/>
      <c r="I103" s="29"/>
      <c r="J103" s="43"/>
      <c r="K103" s="6"/>
      <c r="L103" s="6"/>
      <c r="M103" s="6"/>
      <c r="P103" s="6"/>
      <c r="R103" s="94"/>
      <c r="S103" s="29"/>
      <c r="T103" s="35"/>
      <c r="W103" s="6"/>
      <c r="X103" s="6"/>
      <c r="Y103" s="6"/>
      <c r="Z103" s="29"/>
      <c r="AA103" s="95"/>
      <c r="AB103" s="6"/>
      <c r="AJ103" s="6"/>
    </row>
    <row r="104" spans="4:36" x14ac:dyDescent="0.2">
      <c r="D104" s="33"/>
      <c r="E104" s="29"/>
      <c r="F104" s="93"/>
      <c r="G104" s="94"/>
      <c r="I104" s="29"/>
      <c r="J104" s="43"/>
      <c r="K104" s="6"/>
      <c r="L104" s="6"/>
      <c r="M104" s="6"/>
      <c r="P104" s="6"/>
      <c r="R104" s="94"/>
      <c r="S104" s="29"/>
      <c r="T104" s="35"/>
      <c r="W104" s="6"/>
      <c r="X104" s="6"/>
      <c r="Y104" s="6"/>
      <c r="Z104" s="29"/>
      <c r="AA104" s="95"/>
      <c r="AB104" s="6"/>
      <c r="AJ104" s="6"/>
    </row>
    <row r="105" spans="4:36" x14ac:dyDescent="0.2">
      <c r="D105" s="33"/>
      <c r="E105" s="29"/>
      <c r="F105" s="93"/>
      <c r="G105" s="94"/>
      <c r="I105" s="29"/>
      <c r="J105" s="43"/>
      <c r="K105" s="6"/>
      <c r="L105" s="6"/>
      <c r="M105" s="6"/>
      <c r="P105" s="6"/>
      <c r="R105" s="94"/>
      <c r="S105" s="29"/>
      <c r="T105" s="35"/>
      <c r="W105" s="6"/>
      <c r="X105" s="6"/>
      <c r="Y105" s="6"/>
      <c r="Z105" s="29"/>
      <c r="AA105" s="95"/>
      <c r="AB105" s="6"/>
      <c r="AJ105" s="6"/>
    </row>
    <row r="106" spans="4:36" x14ac:dyDescent="0.2">
      <c r="D106" s="33"/>
      <c r="E106" s="29"/>
      <c r="F106" s="93"/>
      <c r="G106" s="94"/>
      <c r="I106" s="29"/>
      <c r="J106" s="43"/>
      <c r="K106" s="6"/>
      <c r="L106" s="6"/>
      <c r="M106" s="6"/>
      <c r="P106" s="6"/>
      <c r="R106" s="94"/>
      <c r="S106" s="29"/>
      <c r="T106" s="35"/>
      <c r="W106" s="6"/>
      <c r="X106" s="6"/>
      <c r="Y106" s="6"/>
      <c r="Z106" s="29"/>
      <c r="AA106" s="95"/>
      <c r="AB106" s="6"/>
      <c r="AJ106" s="6"/>
    </row>
    <row r="107" spans="4:36" x14ac:dyDescent="0.2">
      <c r="D107" s="33"/>
      <c r="E107" s="29"/>
      <c r="F107" s="93"/>
      <c r="G107" s="94"/>
      <c r="I107" s="29"/>
      <c r="J107" s="43"/>
      <c r="K107" s="6"/>
      <c r="L107" s="6"/>
      <c r="M107" s="6"/>
      <c r="P107" s="6"/>
      <c r="R107" s="94"/>
      <c r="S107" s="29"/>
      <c r="T107" s="35"/>
      <c r="W107" s="6"/>
      <c r="X107" s="6"/>
      <c r="Y107" s="6"/>
      <c r="Z107" s="29"/>
      <c r="AA107" s="95"/>
      <c r="AB107" s="6"/>
      <c r="AJ107" s="6"/>
    </row>
    <row r="108" spans="4:36" x14ac:dyDescent="0.2">
      <c r="D108" s="33"/>
      <c r="E108" s="29"/>
      <c r="F108" s="93"/>
      <c r="G108" s="94"/>
      <c r="I108" s="29"/>
      <c r="J108" s="43"/>
      <c r="K108" s="6"/>
      <c r="L108" s="6"/>
      <c r="M108" s="6"/>
      <c r="P108" s="6"/>
      <c r="R108" s="94"/>
      <c r="S108" s="29"/>
      <c r="T108" s="35"/>
      <c r="W108" s="6"/>
      <c r="X108" s="6"/>
      <c r="Y108" s="6"/>
      <c r="Z108" s="29"/>
      <c r="AA108" s="95"/>
      <c r="AB108" s="6"/>
      <c r="AJ108" s="6"/>
    </row>
    <row r="109" spans="4:36" x14ac:dyDescent="0.2">
      <c r="D109" s="33"/>
      <c r="E109" s="29"/>
      <c r="F109" s="93"/>
      <c r="G109" s="94"/>
      <c r="I109" s="29"/>
      <c r="J109" s="43"/>
      <c r="K109" s="6"/>
      <c r="L109" s="6"/>
      <c r="M109" s="6"/>
      <c r="P109" s="6"/>
      <c r="R109" s="94"/>
      <c r="S109" s="29"/>
      <c r="T109" s="35"/>
      <c r="W109" s="6"/>
      <c r="X109" s="6"/>
      <c r="Y109" s="6"/>
      <c r="Z109" s="29"/>
      <c r="AA109" s="95"/>
      <c r="AB109" s="6"/>
      <c r="AJ109" s="6"/>
    </row>
    <row r="110" spans="4:36" x14ac:dyDescent="0.2">
      <c r="D110" s="33"/>
      <c r="E110" s="29"/>
      <c r="F110" s="93"/>
      <c r="G110" s="94"/>
      <c r="I110" s="29"/>
      <c r="J110" s="43"/>
      <c r="K110" s="6"/>
      <c r="L110" s="6"/>
      <c r="M110" s="6"/>
      <c r="P110" s="6"/>
      <c r="R110" s="94"/>
      <c r="S110" s="29"/>
      <c r="T110" s="35"/>
      <c r="W110" s="6"/>
      <c r="X110" s="6"/>
      <c r="Y110" s="6"/>
      <c r="Z110" s="29"/>
      <c r="AA110" s="95"/>
      <c r="AB110" s="6"/>
      <c r="AJ110" s="6"/>
    </row>
    <row r="111" spans="4:36" x14ac:dyDescent="0.2">
      <c r="D111" s="33"/>
      <c r="E111" s="29"/>
      <c r="F111" s="93"/>
      <c r="G111" s="94"/>
      <c r="I111" s="29"/>
      <c r="J111" s="43"/>
      <c r="K111" s="6"/>
      <c r="L111" s="6"/>
      <c r="M111" s="6"/>
      <c r="P111" s="6"/>
      <c r="R111" s="94"/>
      <c r="S111" s="29"/>
      <c r="T111" s="35"/>
      <c r="W111" s="6"/>
      <c r="X111" s="6"/>
      <c r="Y111" s="6"/>
      <c r="Z111" s="29"/>
      <c r="AA111" s="95"/>
      <c r="AB111" s="6"/>
      <c r="AJ111" s="6"/>
    </row>
    <row r="112" spans="4:36" x14ac:dyDescent="0.2">
      <c r="D112" s="33"/>
      <c r="E112" s="29"/>
      <c r="F112" s="93"/>
      <c r="G112" s="94"/>
      <c r="I112" s="29"/>
      <c r="J112" s="43"/>
      <c r="K112" s="6"/>
      <c r="L112" s="6"/>
      <c r="M112" s="6"/>
      <c r="P112" s="6"/>
      <c r="R112" s="94"/>
      <c r="S112" s="29"/>
      <c r="T112" s="35"/>
      <c r="W112" s="6"/>
      <c r="X112" s="6"/>
      <c r="Y112" s="6"/>
      <c r="Z112" s="29"/>
      <c r="AA112" s="95"/>
      <c r="AB112" s="6"/>
      <c r="AJ112" s="6"/>
    </row>
    <row r="113" spans="4:36" x14ac:dyDescent="0.2">
      <c r="D113" s="33"/>
      <c r="E113" s="29"/>
      <c r="F113" s="93"/>
      <c r="G113" s="94"/>
      <c r="I113" s="29"/>
      <c r="J113" s="43"/>
      <c r="K113" s="6"/>
      <c r="L113" s="6"/>
      <c r="M113" s="6"/>
      <c r="P113" s="6"/>
      <c r="R113" s="94"/>
      <c r="S113" s="29"/>
      <c r="T113" s="35"/>
      <c r="W113" s="6"/>
      <c r="X113" s="6"/>
      <c r="Y113" s="6"/>
      <c r="Z113" s="29"/>
      <c r="AA113" s="95"/>
      <c r="AB113" s="6"/>
      <c r="AJ113" s="6"/>
    </row>
    <row r="114" spans="4:36" x14ac:dyDescent="0.2">
      <c r="D114" s="33"/>
      <c r="E114" s="29"/>
      <c r="F114" s="93"/>
      <c r="G114" s="94"/>
      <c r="I114" s="29"/>
      <c r="J114" s="43"/>
      <c r="K114" s="6"/>
      <c r="L114" s="6"/>
      <c r="M114" s="6"/>
      <c r="P114" s="6"/>
      <c r="R114" s="94"/>
      <c r="S114" s="29"/>
      <c r="T114" s="35"/>
      <c r="W114" s="6"/>
      <c r="X114" s="6"/>
      <c r="Y114" s="6"/>
      <c r="Z114" s="29"/>
      <c r="AA114" s="95"/>
      <c r="AB114" s="6"/>
      <c r="AJ114" s="6"/>
    </row>
    <row r="115" spans="4:36" x14ac:dyDescent="0.2">
      <c r="D115" s="33"/>
      <c r="E115" s="29"/>
      <c r="F115" s="93"/>
      <c r="G115" s="94"/>
      <c r="I115" s="29"/>
      <c r="J115" s="43"/>
      <c r="K115" s="6"/>
      <c r="L115" s="6"/>
      <c r="M115" s="6"/>
      <c r="P115" s="6"/>
      <c r="R115" s="94"/>
      <c r="S115" s="29"/>
      <c r="T115" s="35"/>
      <c r="W115" s="6"/>
      <c r="X115" s="6"/>
      <c r="Y115" s="6"/>
      <c r="Z115" s="29"/>
      <c r="AA115" s="95"/>
      <c r="AB115" s="6"/>
      <c r="AJ115" s="6"/>
    </row>
    <row r="116" spans="4:36" x14ac:dyDescent="0.2">
      <c r="D116" s="33"/>
      <c r="E116" s="29"/>
      <c r="F116" s="93"/>
      <c r="G116" s="94"/>
      <c r="I116" s="29"/>
      <c r="J116" s="43"/>
      <c r="K116" s="6"/>
      <c r="L116" s="6"/>
      <c r="M116" s="6"/>
      <c r="P116" s="6"/>
      <c r="R116" s="94"/>
      <c r="S116" s="29"/>
      <c r="T116" s="35"/>
      <c r="W116" s="6"/>
      <c r="X116" s="6"/>
      <c r="Y116" s="6"/>
      <c r="Z116" s="29"/>
      <c r="AA116" s="95"/>
      <c r="AB116" s="6"/>
      <c r="AJ116" s="6"/>
    </row>
    <row r="117" spans="4:36" x14ac:dyDescent="0.2">
      <c r="D117" s="33"/>
      <c r="E117" s="29"/>
      <c r="F117" s="93"/>
      <c r="G117" s="94"/>
      <c r="I117" s="29"/>
      <c r="J117" s="43"/>
      <c r="K117" s="6"/>
      <c r="L117" s="6"/>
      <c r="M117" s="6"/>
      <c r="P117" s="6"/>
      <c r="R117" s="94"/>
      <c r="S117" s="29"/>
      <c r="T117" s="35"/>
      <c r="W117" s="6"/>
      <c r="X117" s="6"/>
      <c r="Y117" s="6"/>
      <c r="Z117" s="29"/>
      <c r="AA117" s="95"/>
      <c r="AB117" s="6"/>
      <c r="AJ117" s="6"/>
    </row>
    <row r="118" spans="4:36" x14ac:dyDescent="0.2">
      <c r="D118" s="33"/>
      <c r="E118" s="29"/>
      <c r="F118" s="93"/>
      <c r="G118" s="94"/>
      <c r="I118" s="29"/>
      <c r="J118" s="43"/>
      <c r="K118" s="6"/>
      <c r="L118" s="6"/>
      <c r="M118" s="6"/>
      <c r="P118" s="6"/>
      <c r="R118" s="94"/>
      <c r="S118" s="29"/>
      <c r="T118" s="35"/>
      <c r="W118" s="6"/>
      <c r="X118" s="6"/>
      <c r="Y118" s="6"/>
      <c r="Z118" s="29"/>
      <c r="AA118" s="95"/>
      <c r="AB118" s="6"/>
      <c r="AJ118" s="6"/>
    </row>
    <row r="119" spans="4:36" x14ac:dyDescent="0.2">
      <c r="D119" s="33"/>
      <c r="E119" s="29"/>
      <c r="F119" s="93"/>
      <c r="G119" s="94"/>
      <c r="I119" s="29"/>
      <c r="J119" s="43"/>
      <c r="K119" s="6"/>
      <c r="L119" s="6"/>
      <c r="M119" s="6"/>
      <c r="P119" s="6"/>
      <c r="R119" s="94"/>
      <c r="S119" s="29"/>
      <c r="T119" s="35"/>
      <c r="W119" s="6"/>
      <c r="X119" s="6"/>
      <c r="Y119" s="6"/>
      <c r="Z119" s="29"/>
      <c r="AA119" s="95"/>
      <c r="AB119" s="6"/>
      <c r="AJ119" s="6"/>
    </row>
    <row r="120" spans="4:36" x14ac:dyDescent="0.2">
      <c r="D120" s="33"/>
      <c r="E120" s="29"/>
      <c r="F120" s="93"/>
      <c r="G120" s="94"/>
      <c r="I120" s="29"/>
      <c r="J120" s="43"/>
      <c r="K120" s="6"/>
      <c r="L120" s="6"/>
      <c r="M120" s="6"/>
      <c r="P120" s="6"/>
      <c r="R120" s="94"/>
      <c r="S120" s="29"/>
      <c r="T120" s="35"/>
      <c r="W120" s="6"/>
      <c r="X120" s="6"/>
      <c r="Y120" s="6"/>
      <c r="Z120" s="29"/>
      <c r="AA120" s="95"/>
      <c r="AB120" s="6"/>
      <c r="AJ120" s="6"/>
    </row>
    <row r="121" spans="4:36" x14ac:dyDescent="0.2">
      <c r="D121" s="33"/>
      <c r="E121" s="29"/>
      <c r="F121" s="93"/>
      <c r="G121" s="94"/>
      <c r="I121" s="29"/>
      <c r="J121" s="43"/>
      <c r="K121" s="6"/>
      <c r="L121" s="6"/>
      <c r="M121" s="6"/>
      <c r="P121" s="6"/>
      <c r="R121" s="94"/>
      <c r="S121" s="29"/>
      <c r="T121" s="35"/>
      <c r="W121" s="6"/>
      <c r="X121" s="6"/>
      <c r="Y121" s="6"/>
      <c r="Z121" s="29"/>
      <c r="AA121" s="95"/>
      <c r="AB121" s="6"/>
      <c r="AJ121" s="6"/>
    </row>
    <row r="122" spans="4:36" x14ac:dyDescent="0.2">
      <c r="D122" s="33"/>
      <c r="E122" s="29"/>
      <c r="F122" s="93"/>
      <c r="G122" s="94"/>
      <c r="I122" s="29"/>
      <c r="J122" s="43"/>
      <c r="K122" s="6"/>
      <c r="L122" s="6"/>
      <c r="M122" s="6"/>
      <c r="P122" s="6"/>
      <c r="R122" s="94"/>
      <c r="S122" s="29"/>
      <c r="T122" s="35"/>
      <c r="W122" s="6"/>
      <c r="X122" s="6"/>
      <c r="Y122" s="6"/>
      <c r="Z122" s="29"/>
      <c r="AA122" s="95"/>
      <c r="AB122" s="6"/>
      <c r="AJ122" s="6"/>
    </row>
    <row r="123" spans="4:36" x14ac:dyDescent="0.2">
      <c r="D123" s="33"/>
      <c r="E123" s="29"/>
      <c r="F123" s="93"/>
      <c r="G123" s="94"/>
      <c r="I123" s="29"/>
      <c r="J123" s="43"/>
      <c r="K123" s="6"/>
      <c r="L123" s="6"/>
      <c r="M123" s="6"/>
      <c r="P123" s="6"/>
      <c r="R123" s="94"/>
      <c r="S123" s="29"/>
      <c r="T123" s="35"/>
      <c r="W123" s="6"/>
      <c r="X123" s="6"/>
      <c r="Y123" s="6"/>
      <c r="Z123" s="29"/>
      <c r="AA123" s="95"/>
      <c r="AB123" s="6"/>
      <c r="AJ123" s="6"/>
    </row>
    <row r="124" spans="4:36" x14ac:dyDescent="0.2">
      <c r="D124" s="33"/>
      <c r="E124" s="29"/>
      <c r="F124" s="93"/>
      <c r="G124" s="94"/>
      <c r="I124" s="29"/>
      <c r="J124" s="43"/>
      <c r="K124" s="6"/>
      <c r="L124" s="6"/>
      <c r="M124" s="6"/>
      <c r="P124" s="6"/>
      <c r="R124" s="94"/>
      <c r="S124" s="29"/>
      <c r="T124" s="35"/>
      <c r="W124" s="6"/>
      <c r="X124" s="6"/>
      <c r="Y124" s="6"/>
      <c r="Z124" s="29"/>
      <c r="AA124" s="95"/>
      <c r="AB124" s="6"/>
      <c r="AJ124" s="6"/>
    </row>
    <row r="125" spans="4:36" x14ac:dyDescent="0.2">
      <c r="D125" s="33"/>
      <c r="E125" s="29"/>
      <c r="F125" s="93"/>
      <c r="G125" s="94"/>
      <c r="I125" s="29"/>
      <c r="J125" s="43"/>
      <c r="K125" s="6"/>
      <c r="L125" s="6"/>
      <c r="M125" s="6"/>
      <c r="P125" s="6"/>
      <c r="R125" s="94"/>
      <c r="S125" s="29"/>
      <c r="T125" s="35"/>
      <c r="W125" s="6"/>
      <c r="X125" s="6"/>
      <c r="Y125" s="6"/>
      <c r="Z125" s="29"/>
      <c r="AA125" s="95"/>
      <c r="AB125" s="6"/>
      <c r="AJ125" s="6"/>
    </row>
  </sheetData>
  <sortState xmlns:xlrd2="http://schemas.microsoft.com/office/spreadsheetml/2017/richdata2" ref="A32:W66">
    <sortCondition ref="A32:A66"/>
  </sortState>
  <mergeCells count="45">
    <mergeCell ref="B6:B12"/>
    <mergeCell ref="U9:U12"/>
    <mergeCell ref="V9:V12"/>
    <mergeCell ref="W9:W12"/>
    <mergeCell ref="X9:Y10"/>
    <mergeCell ref="C6:I8"/>
    <mergeCell ref="C9:C12"/>
    <mergeCell ref="D9:D12"/>
    <mergeCell ref="E9:E12"/>
    <mergeCell ref="F9:G10"/>
    <mergeCell ref="H9:H12"/>
    <mergeCell ref="I9:I12"/>
    <mergeCell ref="F11:F12"/>
    <mergeCell ref="G11:G12"/>
    <mergeCell ref="M11:M12"/>
    <mergeCell ref="N11:N12"/>
    <mergeCell ref="S6:AK8"/>
    <mergeCell ref="J6:R8"/>
    <mergeCell ref="J9:J12"/>
    <mergeCell ref="K9:K12"/>
    <mergeCell ref="L9:L12"/>
    <mergeCell ref="M9:N10"/>
    <mergeCell ref="O9:O12"/>
    <mergeCell ref="P9:P12"/>
    <mergeCell ref="Q9:Q12"/>
    <mergeCell ref="R9:R12"/>
    <mergeCell ref="S9:S12"/>
    <mergeCell ref="T9:T12"/>
    <mergeCell ref="Z9:Z12"/>
    <mergeCell ref="AB9:AD10"/>
    <mergeCell ref="X11:X12"/>
    <mergeCell ref="Y11:Y12"/>
    <mergeCell ref="AA9:AA12"/>
    <mergeCell ref="AE9:AG10"/>
    <mergeCell ref="AH9:AK10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</mergeCells>
  <pageMargins left="0.7" right="0.7" top="0.75" bottom="0.75" header="0.3" footer="0.3"/>
  <pageSetup paperSize="3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FCB1DD-12B7-45B8-BA36-A62B849DF82D}"/>
</file>

<file path=customXml/itemProps2.xml><?xml version="1.0" encoding="utf-8"?>
<ds:datastoreItem xmlns:ds="http://schemas.openxmlformats.org/officeDocument/2006/customXml" ds:itemID="{4E0F9121-8151-4573-ACB3-D3724618B255}"/>
</file>

<file path=customXml/itemProps3.xml><?xml version="1.0" encoding="utf-8"?>
<ds:datastoreItem xmlns:ds="http://schemas.openxmlformats.org/officeDocument/2006/customXml" ds:itemID="{B4236830-D82F-4D2A-A9C6-86912A9A3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Table1C</vt:lpstr>
      <vt:lpstr>Table1C!Print_Area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2021-01-13T15:57:41Z</cp:lastPrinted>
  <dcterms:created xsi:type="dcterms:W3CDTF">2011-05-10T16:56:21Z</dcterms:created>
  <dcterms:modified xsi:type="dcterms:W3CDTF">2021-01-13T15:57:49Z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