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filterPrivacy="1" defaultThemeVersion="164011"/>
  <bookViews>
    <workbookView xWindow="0" yWindow="0" windowWidth="28800" windowHeight="14010"/>
  </bookViews>
  <sheets>
    <sheet name="2b1" sheetId="1" r:id="rId1"/>
  </sheets>
  <externalReferences>
    <externalReference r:id="rId2"/>
  </externalReferenc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61" i="1" l="1"/>
  <c r="K61" i="1"/>
  <c r="J61" i="1"/>
  <c r="D61" i="1"/>
  <c r="L60" i="1"/>
  <c r="K60" i="1"/>
  <c r="J60" i="1"/>
  <c r="D60" i="1"/>
  <c r="L59" i="1"/>
  <c r="K59" i="1"/>
  <c r="J59" i="1"/>
  <c r="D59" i="1"/>
  <c r="L58" i="1"/>
  <c r="K58" i="1"/>
  <c r="J58" i="1"/>
  <c r="D58" i="1"/>
  <c r="L57" i="1"/>
  <c r="K57" i="1"/>
  <c r="J57" i="1"/>
  <c r="G57" i="1"/>
  <c r="F57" i="1"/>
  <c r="E57" i="1"/>
  <c r="C57" i="1"/>
  <c r="L55" i="1"/>
  <c r="K55" i="1"/>
  <c r="J55" i="1"/>
  <c r="D55" i="1"/>
  <c r="L54" i="1"/>
  <c r="K54" i="1"/>
  <c r="J54" i="1"/>
  <c r="D54" i="1"/>
  <c r="L53" i="1"/>
  <c r="K53" i="1"/>
  <c r="J53" i="1"/>
  <c r="D53" i="1"/>
  <c r="L52" i="1"/>
  <c r="K52" i="1"/>
  <c r="J52" i="1"/>
  <c r="D52" i="1"/>
  <c r="L51" i="1"/>
  <c r="K51" i="1"/>
  <c r="J51" i="1"/>
  <c r="D51" i="1"/>
  <c r="L50" i="1"/>
  <c r="K50" i="1"/>
  <c r="J50" i="1"/>
  <c r="G50" i="1"/>
  <c r="F50" i="1"/>
  <c r="E50" i="1"/>
  <c r="C50" i="1"/>
  <c r="L48" i="1"/>
  <c r="K48" i="1"/>
  <c r="J48" i="1"/>
  <c r="D48" i="1"/>
  <c r="L47" i="1"/>
  <c r="K47" i="1"/>
  <c r="K24" i="1" s="1"/>
  <c r="J47" i="1"/>
  <c r="D47" i="1"/>
  <c r="L46" i="1"/>
  <c r="K46" i="1"/>
  <c r="K21" i="1" s="1"/>
  <c r="K20" i="1" s="1"/>
  <c r="K19" i="1" s="1"/>
  <c r="K10" i="1" s="1"/>
  <c r="J46" i="1"/>
  <c r="D46" i="1"/>
  <c r="L45" i="1"/>
  <c r="K45" i="1"/>
  <c r="J45" i="1"/>
  <c r="G45" i="1"/>
  <c r="F45" i="1"/>
  <c r="E45" i="1"/>
  <c r="C45" i="1"/>
  <c r="L43" i="1"/>
  <c r="K43" i="1"/>
  <c r="J43" i="1"/>
  <c r="D43" i="1"/>
  <c r="L42" i="1"/>
  <c r="K42" i="1"/>
  <c r="J42" i="1"/>
  <c r="D42" i="1"/>
  <c r="L41" i="1"/>
  <c r="K41" i="1"/>
  <c r="J41" i="1"/>
  <c r="J22" i="1" s="1"/>
  <c r="D41" i="1"/>
  <c r="L40" i="1"/>
  <c r="K40" i="1"/>
  <c r="J40" i="1"/>
  <c r="G40" i="1"/>
  <c r="F40" i="1"/>
  <c r="E40" i="1"/>
  <c r="C40" i="1"/>
  <c r="L38" i="1"/>
  <c r="K38" i="1"/>
  <c r="J38" i="1"/>
  <c r="D38" i="1"/>
  <c r="L37" i="1"/>
  <c r="K37" i="1"/>
  <c r="J37" i="1"/>
  <c r="D37" i="1"/>
  <c r="L36" i="1"/>
  <c r="K36" i="1"/>
  <c r="J36" i="1"/>
  <c r="D36" i="1"/>
  <c r="L35" i="1"/>
  <c r="K35" i="1"/>
  <c r="J35" i="1"/>
  <c r="G35" i="1"/>
  <c r="F35" i="1"/>
  <c r="E35" i="1"/>
  <c r="C35" i="1"/>
  <c r="L33" i="1"/>
  <c r="L15" i="1" s="1"/>
  <c r="K33" i="1"/>
  <c r="J33" i="1"/>
  <c r="D33" i="1"/>
  <c r="L32" i="1"/>
  <c r="K32" i="1"/>
  <c r="J32" i="1"/>
  <c r="D32" i="1"/>
  <c r="L31" i="1"/>
  <c r="K31" i="1"/>
  <c r="J31" i="1"/>
  <c r="D31" i="1"/>
  <c r="L30" i="1"/>
  <c r="K30" i="1"/>
  <c r="J30" i="1"/>
  <c r="D30" i="1"/>
  <c r="L29" i="1"/>
  <c r="K29" i="1"/>
  <c r="J29" i="1"/>
  <c r="D29" i="1"/>
  <c r="L28" i="1"/>
  <c r="K28" i="1"/>
  <c r="J28" i="1"/>
  <c r="D28" i="1"/>
  <c r="L27" i="1"/>
  <c r="K27" i="1"/>
  <c r="J27" i="1"/>
  <c r="G27" i="1"/>
  <c r="F27" i="1"/>
  <c r="D27" i="1" s="1"/>
  <c r="E27" i="1"/>
  <c r="C27" i="1"/>
  <c r="V24" i="1"/>
  <c r="U24" i="1"/>
  <c r="T24" i="1"/>
  <c r="S24" i="1"/>
  <c r="R24" i="1"/>
  <c r="Q24" i="1"/>
  <c r="P24" i="1"/>
  <c r="O24" i="1"/>
  <c r="N24" i="1"/>
  <c r="M24" i="1"/>
  <c r="J24" i="1"/>
  <c r="I24" i="1"/>
  <c r="H24" i="1"/>
  <c r="G24" i="1"/>
  <c r="F24" i="1"/>
  <c r="E24" i="1"/>
  <c r="C24" i="1"/>
  <c r="V23" i="1"/>
  <c r="U23" i="1"/>
  <c r="T23" i="1"/>
  <c r="S23" i="1"/>
  <c r="R23" i="1"/>
  <c r="Q23" i="1"/>
  <c r="P23" i="1"/>
  <c r="O23" i="1"/>
  <c r="N23" i="1"/>
  <c r="M23" i="1"/>
  <c r="K23" i="1"/>
  <c r="J23" i="1"/>
  <c r="I23" i="1"/>
  <c r="H23" i="1"/>
  <c r="G23" i="1"/>
  <c r="F23" i="1"/>
  <c r="D23" i="1" s="1"/>
  <c r="E23" i="1"/>
  <c r="C23" i="1"/>
  <c r="V22" i="1"/>
  <c r="U22" i="1"/>
  <c r="U20" i="1" s="1"/>
  <c r="U19" i="1" s="1"/>
  <c r="U10" i="1" s="1"/>
  <c r="T22" i="1"/>
  <c r="S22" i="1"/>
  <c r="R22" i="1"/>
  <c r="Q22" i="1"/>
  <c r="Q20" i="1" s="1"/>
  <c r="Q19" i="1" s="1"/>
  <c r="Q10" i="1" s="1"/>
  <c r="P22" i="1"/>
  <c r="O22" i="1"/>
  <c r="N22" i="1"/>
  <c r="M22" i="1"/>
  <c r="M20" i="1" s="1"/>
  <c r="M19" i="1" s="1"/>
  <c r="M10" i="1" s="1"/>
  <c r="K22" i="1"/>
  <c r="I22" i="1"/>
  <c r="H22" i="1"/>
  <c r="H20" i="1" s="1"/>
  <c r="H19" i="1" s="1"/>
  <c r="H10" i="1" s="1"/>
  <c r="G22" i="1"/>
  <c r="F22" i="1"/>
  <c r="E22" i="1"/>
  <c r="C22" i="1"/>
  <c r="C20" i="1" s="1"/>
  <c r="C19" i="1" s="1"/>
  <c r="V21" i="1"/>
  <c r="U21" i="1"/>
  <c r="T21" i="1"/>
  <c r="S21" i="1"/>
  <c r="S20" i="1" s="1"/>
  <c r="S19" i="1" s="1"/>
  <c r="S10" i="1" s="1"/>
  <c r="R21" i="1"/>
  <c r="Q21" i="1"/>
  <c r="P21" i="1"/>
  <c r="O21" i="1"/>
  <c r="N21" i="1"/>
  <c r="N20" i="1" s="1"/>
  <c r="N19" i="1" s="1"/>
  <c r="N10" i="1" s="1"/>
  <c r="M21" i="1"/>
  <c r="J21" i="1"/>
  <c r="I21" i="1"/>
  <c r="H21" i="1"/>
  <c r="G21" i="1"/>
  <c r="G20" i="1" s="1"/>
  <c r="G19" i="1" s="1"/>
  <c r="G10" i="1" s="1"/>
  <c r="F21" i="1"/>
  <c r="F20" i="1" s="1"/>
  <c r="F19" i="1" s="1"/>
  <c r="F10" i="1" s="1"/>
  <c r="E21" i="1"/>
  <c r="C21" i="1"/>
  <c r="T20" i="1"/>
  <c r="T19" i="1" s="1"/>
  <c r="T10" i="1" s="1"/>
  <c r="P20" i="1"/>
  <c r="P19" i="1" s="1"/>
  <c r="P10" i="1" s="1"/>
  <c r="O20" i="1"/>
  <c r="O19" i="1" s="1"/>
  <c r="O10" i="1" s="1"/>
  <c r="I20" i="1"/>
  <c r="I19" i="1" s="1"/>
  <c r="I10" i="1" s="1"/>
  <c r="E20" i="1"/>
  <c r="E19" i="1" s="1"/>
  <c r="V17" i="1"/>
  <c r="U17" i="1"/>
  <c r="T17" i="1"/>
  <c r="S17" i="1"/>
  <c r="R17" i="1"/>
  <c r="Q17" i="1"/>
  <c r="P17" i="1"/>
  <c r="O17" i="1"/>
  <c r="N17" i="1"/>
  <c r="M17" i="1"/>
  <c r="J17" i="1"/>
  <c r="I17" i="1"/>
  <c r="H17" i="1"/>
  <c r="G17" i="1"/>
  <c r="F17" i="1"/>
  <c r="E17" i="1"/>
  <c r="C17" i="1"/>
  <c r="V16" i="1"/>
  <c r="U16" i="1"/>
  <c r="T16" i="1"/>
  <c r="S16" i="1"/>
  <c r="R16" i="1"/>
  <c r="Q16" i="1"/>
  <c r="P16" i="1"/>
  <c r="O16" i="1"/>
  <c r="N16" i="1"/>
  <c r="M16" i="1"/>
  <c r="J16" i="1"/>
  <c r="I16" i="1"/>
  <c r="H16" i="1"/>
  <c r="G16" i="1"/>
  <c r="F16" i="1"/>
  <c r="E16" i="1"/>
  <c r="C16" i="1"/>
  <c r="V15" i="1"/>
  <c r="U15" i="1"/>
  <c r="U14" i="1" s="1"/>
  <c r="T15" i="1"/>
  <c r="S15" i="1"/>
  <c r="R15" i="1"/>
  <c r="Q15" i="1"/>
  <c r="Q14" i="1" s="1"/>
  <c r="P15" i="1"/>
  <c r="O15" i="1"/>
  <c r="N15" i="1"/>
  <c r="M15" i="1"/>
  <c r="M14" i="1" s="1"/>
  <c r="K15" i="1"/>
  <c r="J15" i="1"/>
  <c r="I15" i="1"/>
  <c r="H15" i="1"/>
  <c r="H14" i="1" s="1"/>
  <c r="G15" i="1"/>
  <c r="F15" i="1"/>
  <c r="E15" i="1"/>
  <c r="C15" i="1"/>
  <c r="V14" i="1"/>
  <c r="T14" i="1"/>
  <c r="S14" i="1"/>
  <c r="R14" i="1"/>
  <c r="P14" i="1"/>
  <c r="O14" i="1"/>
  <c r="N14" i="1"/>
  <c r="I14" i="1"/>
  <c r="G14" i="1"/>
  <c r="E14" i="1"/>
  <c r="C14" i="1"/>
  <c r="V13" i="1"/>
  <c r="U13" i="1"/>
  <c r="T13" i="1"/>
  <c r="S13" i="1"/>
  <c r="R13" i="1"/>
  <c r="Q13" i="1"/>
  <c r="P13" i="1"/>
  <c r="O13" i="1"/>
  <c r="N13" i="1"/>
  <c r="M13" i="1"/>
  <c r="K13" i="1"/>
  <c r="J13" i="1"/>
  <c r="I13" i="1"/>
  <c r="H13" i="1"/>
  <c r="G13" i="1"/>
  <c r="F13" i="1"/>
  <c r="E13" i="1"/>
  <c r="C13" i="1"/>
  <c r="V12" i="1"/>
  <c r="U12" i="1"/>
  <c r="T12" i="1"/>
  <c r="S12" i="1"/>
  <c r="R12" i="1"/>
  <c r="Q12" i="1"/>
  <c r="P12" i="1"/>
  <c r="O12" i="1"/>
  <c r="N12" i="1"/>
  <c r="M12" i="1"/>
  <c r="K12" i="1"/>
  <c r="J12" i="1"/>
  <c r="I12" i="1"/>
  <c r="H12" i="1"/>
  <c r="G12" i="1"/>
  <c r="F12" i="1"/>
  <c r="E12" i="1"/>
  <c r="C12" i="1"/>
  <c r="C10" i="1" s="1"/>
  <c r="J20" i="1" l="1"/>
  <c r="J19" i="1" s="1"/>
  <c r="J10" i="1" s="1"/>
  <c r="D12" i="1"/>
  <c r="K16" i="1"/>
  <c r="D45" i="1"/>
  <c r="F14" i="1"/>
  <c r="J14" i="1"/>
  <c r="D22" i="1"/>
  <c r="D24" i="1"/>
  <c r="D40" i="1"/>
  <c r="D57" i="1"/>
  <c r="D16" i="1"/>
  <c r="K17" i="1"/>
  <c r="D21" i="1"/>
  <c r="R20" i="1"/>
  <c r="R19" i="1" s="1"/>
  <c r="R10" i="1" s="1"/>
  <c r="V20" i="1"/>
  <c r="V19" i="1" s="1"/>
  <c r="V10" i="1" s="1"/>
  <c r="D35" i="1"/>
  <c r="D50" i="1"/>
  <c r="D14" i="1"/>
  <c r="D19" i="1"/>
  <c r="L21" i="1"/>
  <c r="L12" i="1"/>
  <c r="L22" i="1"/>
  <c r="L13" i="1"/>
  <c r="L23" i="1"/>
  <c r="E10" i="1"/>
  <c r="D10" i="1" s="1"/>
  <c r="D13" i="1"/>
  <c r="D15" i="1"/>
  <c r="D17" i="1"/>
  <c r="D20" i="1"/>
  <c r="L16" i="1"/>
  <c r="L24" i="1"/>
  <c r="L17" i="1"/>
  <c r="K14" i="1" l="1"/>
  <c r="L14" i="1"/>
  <c r="L20" i="1"/>
  <c r="L19" i="1" s="1"/>
  <c r="L10" i="1" s="1"/>
</calcChain>
</file>

<file path=xl/sharedStrings.xml><?xml version="1.0" encoding="utf-8"?>
<sst xmlns="http://schemas.openxmlformats.org/spreadsheetml/2006/main" count="57" uniqueCount="57">
  <si>
    <t>Historic State, County and County Group by Structure Type</t>
  </si>
  <si>
    <t>JURISDICTION</t>
  </si>
  <si>
    <t>2014 - 2010</t>
  </si>
  <si>
    <t>2013</t>
  </si>
  <si>
    <t>2009 - 2000</t>
  </si>
  <si>
    <t>2009 - 2005</t>
  </si>
  <si>
    <t>2004 - 2000</t>
  </si>
  <si>
    <t>2009</t>
  </si>
  <si>
    <t>2008</t>
  </si>
  <si>
    <t>2005</t>
  </si>
  <si>
    <t>2003</t>
  </si>
  <si>
    <t xml:space="preserve">MARYLAND </t>
  </si>
  <si>
    <t>INNER SUBURBAN COUNTIES</t>
  </si>
  <si>
    <t>OUTER SUBURBAN COUNTIES</t>
  </si>
  <si>
    <t>STATE BALANCE</t>
  </si>
  <si>
    <t xml:space="preserve">     URBAN (Baltimore city)</t>
  </si>
  <si>
    <t xml:space="preserve">     EXURBAN</t>
  </si>
  <si>
    <t xml:space="preserve">     NON SUBURBAN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</si>
  <si>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</si>
  <si>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</si>
  <si>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</si>
  <si>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</si>
  <si>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</si>
  <si>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</si>
  <si>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</si>
  <si>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</si>
  <si>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</si>
  <si>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</si>
  <si>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</si>
  <si>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</si>
  <si>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</si>
  <si>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</si>
  <si>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</si>
  <si>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</si>
  <si>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</si>
  <si>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</si>
  <si>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</si>
  <si>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</si>
  <si>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</si>
  <si>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</si>
  <si>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</si>
  <si>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</si>
  <si>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</si>
  <si>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</si>
  <si>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</si>
  <si>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</si>
  <si>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</si>
  <si>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</si>
  <si>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</si>
  <si>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</si>
  <si>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</si>
  <si>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</si>
  <si>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</si>
  <si>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</si>
  <si>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>SOURCE:  U. S. Bureau of the Census.  Manufacturing and Construction Statistics Division. Residential Construction Branch</t>
  </si>
  <si>
    <t>Prepared by Maryland Department of Planning.  Planning Services Division. 2016.</t>
  </si>
  <si>
    <t>Table 2B.1  MARYLAND JURISDICTIONS AND COUNTY GROUP NEW HOUSING UNITS AUTHORIZED FOR CONSTRUCTION BY BUILDING PERMITS :  TOTAL HOUSING UNITS 2015 - 2000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</si>
</sst>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118">
    <xf numFmtId="0" fontId="0" fillId="0" borderId="0" xfId="0"/>
    <xf numFmtId="3" fontId="2" fillId="0" borderId="0" xfId="0" applyNumberFormat="1" applyFont="1" applyBorder="1"/>
    <xf numFmtId="3" fontId="3" fillId="0" borderId="0" xfId="0" applyNumberFormat="1" applyFont="1" applyBorder="1"/>
    <xf numFmtId="3" fontId="2" fillId="0" borderId="1" xfId="0" applyNumberFormat="1" applyFont="1" applyBorder="1"/>
    <xf numFmtId="3" fontId="0" fillId="0" borderId="1" xfId="0" applyNumberFormat="1" applyFont="1" applyBorder="1"/>
    <xf numFmtId="3" fontId="0" fillId="0" borderId="0" xfId="0" applyNumberFormat="1" applyFont="1" applyBorder="1"/>
    <xf numFmtId="3" fontId="1" fillId="0" borderId="2" xfId="0" applyNumberFormat="1" applyFont="1" applyFill="1" applyBorder="1"/>
    <xf numFmtId="3" fontId="1" fillId="0" borderId="3" xfId="0" applyNumberFormat="1" applyFont="1" applyFill="1" applyBorder="1"/>
    <xf numFmtId="3" fontId="2" fillId="0" borderId="4" xfId="0" applyNumberFormat="1" applyFont="1" applyBorder="1"/>
    <xf numFmtId="3" fontId="1" fillId="0" borderId="5" xfId="0" applyNumberFormat="1" applyFont="1" applyFill="1" applyBorder="1"/>
    <xf numFmtId="3" fontId="0" fillId="0" borderId="6" xfId="0" applyNumberFormat="1" applyFont="1" applyFill="1" applyBorder="1"/>
    <xf numFmtId="3" fontId="0" fillId="0" borderId="7" xfId="0" applyNumberFormat="1" applyFont="1" applyFill="1" applyBorder="1"/>
    <xf numFmtId="3" fontId="0" fillId="0" borderId="4" xfId="0" applyNumberFormat="1" applyFont="1" applyFill="1" applyBorder="1"/>
    <xf numFmtId="3" fontId="0" fillId="0" borderId="8" xfId="0" applyNumberFormat="1" applyFont="1" applyFill="1" applyBorder="1"/>
    <xf numFmtId="3" fontId="0" fillId="0" borderId="9" xfId="0" applyNumberFormat="1" applyFont="1" applyFill="1" applyBorder="1"/>
    <xf numFmtId="3" fontId="4" fillId="0" borderId="10" xfId="0" applyNumberFormat="1" applyFont="1" applyFill="1" applyBorder="1" applyAlignment="1">
      <alignment horizontal="center"/>
    </xf>
    <xf numFmtId="49" fontId="4" fillId="0" borderId="0" xfId="0" applyNumberFormat="1" applyFont="1" applyFill="1" applyBorder="1" applyAlignment="1">
      <alignment horizontal="center"/>
    </xf>
    <xf numFmtId="3" fontId="4" fillId="0" borderId="11" xfId="0" applyNumberFormat="1" applyFont="1" applyFill="1" applyBorder="1" applyAlignment="1">
      <alignment horizontal="center"/>
    </xf>
    <xf numFmtId="49" fontId="4" fillId="0" borderId="12" xfId="0" applyNumberFormat="1" applyFont="1" applyFill="1" applyBorder="1" applyAlignment="1">
      <alignment horizontal="center"/>
    </xf>
    <xf numFmtId="49" fontId="4" fillId="0" borderId="13" xfId="0" applyNumberFormat="1" applyFont="1" applyFill="1" applyBorder="1" applyAlignment="1">
      <alignment horizontal="center"/>
    </xf>
    <xf numFmtId="1" fontId="4" fillId="0" borderId="12" xfId="0" applyNumberFormat="1" applyFont="1" applyFill="1" applyBorder="1" applyAlignment="1">
      <alignment horizontal="center"/>
    </xf>
    <xf numFmtId="1" fontId="4" fillId="0" borderId="14" xfId="0" applyNumberFormat="1" applyFont="1" applyFill="1" applyBorder="1" applyAlignment="1">
      <alignment horizontal="center"/>
    </xf>
    <xf numFmtId="49" fontId="4" fillId="0" borderId="15" xfId="0" applyNumberFormat="1" applyFont="1" applyFill="1" applyBorder="1" applyAlignment="1">
      <alignment horizontal="center"/>
    </xf>
    <xf numFmtId="1" fontId="4" fillId="0" borderId="16" xfId="0" applyNumberFormat="1" applyFont="1" applyFill="1" applyBorder="1" applyAlignment="1">
      <alignment horizontal="center"/>
    </xf>
    <xf numFmtId="3" fontId="4" fillId="0" borderId="17" xfId="0" applyNumberFormat="1" applyFont="1" applyFill="1" applyBorder="1" applyAlignment="1">
      <alignment horizontal="center"/>
    </xf>
    <xf numFmtId="3" fontId="4" fillId="0" borderId="18" xfId="0" applyNumberFormat="1" applyFont="1" applyFill="1" applyBorder="1" applyAlignment="1">
      <alignment horizontal="center"/>
    </xf>
    <xf numFmtId="3" fontId="4" fillId="0" borderId="19" xfId="0" applyNumberFormat="1" applyFont="1" applyFill="1" applyBorder="1" applyAlignment="1">
      <alignment horizontal="center"/>
    </xf>
    <xf numFmtId="3" fontId="4" fillId="0" borderId="20" xfId="0" applyNumberFormat="1" applyFont="1" applyFill="1" applyBorder="1" applyAlignment="1">
      <alignment horizontal="center"/>
    </xf>
    <xf numFmtId="49" fontId="4" fillId="0" borderId="21" xfId="0" applyNumberFormat="1" applyFont="1" applyFill="1" applyBorder="1" applyAlignment="1">
      <alignment horizontal="center"/>
    </xf>
    <xf numFmtId="49" fontId="4" fillId="0" borderId="22" xfId="0" applyNumberFormat="1" applyFont="1" applyFill="1" applyBorder="1" applyAlignment="1">
      <alignment horizontal="center"/>
    </xf>
    <xf numFmtId="49" fontId="4" fillId="0" borderId="19" xfId="0" applyNumberFormat="1" applyFont="1" applyFill="1" applyBorder="1" applyAlignment="1">
      <alignment horizontal="center"/>
    </xf>
    <xf numFmtId="49" fontId="4" fillId="0" borderId="23" xfId="0" applyNumberFormat="1" applyFont="1" applyFill="1" applyBorder="1" applyAlignment="1">
      <alignment horizontal="center"/>
    </xf>
    <xf numFmtId="1" fontId="4" fillId="0" borderId="21" xfId="0" applyNumberFormat="1" applyFont="1" applyFill="1" applyBorder="1" applyAlignment="1">
      <alignment horizontal="center"/>
    </xf>
    <xf numFmtId="1" fontId="4" fillId="0" borderId="24" xfId="0" applyNumberFormat="1" applyFont="1" applyFill="1" applyBorder="1" applyAlignment="1">
      <alignment horizontal="center"/>
    </xf>
    <xf numFmtId="3" fontId="1" fillId="0" borderId="10" xfId="0" applyNumberFormat="1" applyFont="1" applyFill="1" applyBorder="1"/>
    <xf numFmtId="3" fontId="1" fillId="0" borderId="0" xfId="0" applyNumberFormat="1" applyFont="1" applyFill="1" applyBorder="1"/>
    <xf numFmtId="3" fontId="1" fillId="0" borderId="25" xfId="0" applyNumberFormat="1" applyFont="1" applyFill="1" applyBorder="1"/>
    <xf numFmtId="3" fontId="1" fillId="0" borderId="13" xfId="0" applyNumberFormat="1" applyFont="1" applyFill="1" applyBorder="1"/>
    <xf numFmtId="0" fontId="0" fillId="0" borderId="26" xfId="0" applyFont="1" applyBorder="1"/>
    <xf numFmtId="0" fontId="0" fillId="0" borderId="14" xfId="0" applyFont="1" applyBorder="1"/>
    <xf numFmtId="0" fontId="0" fillId="0" borderId="25" xfId="0" applyFont="1" applyBorder="1"/>
    <xf numFmtId="3" fontId="0" fillId="0" borderId="25" xfId="0" applyNumberFormat="1" applyFont="1" applyFill="1" applyBorder="1"/>
    <xf numFmtId="0" fontId="0" fillId="0" borderId="15" xfId="0" applyFont="1" applyBorder="1"/>
    <xf numFmtId="0" fontId="0" fillId="0" borderId="12" xfId="0" applyFont="1" applyBorder="1"/>
    <xf numFmtId="3" fontId="0" fillId="0" borderId="12" xfId="0" applyNumberFormat="1" applyFont="1" applyFill="1" applyBorder="1"/>
    <xf numFmtId="3" fontId="0" fillId="0" borderId="16" xfId="0" applyNumberFormat="1" applyFont="1" applyFill="1" applyBorder="1"/>
    <xf numFmtId="0" fontId="5" fillId="0" borderId="10" xfId="0" applyFont="1" applyBorder="1" applyAlignment="1">
      <alignment horizontal="center"/>
    </xf>
    <xf numFmtId="41" fontId="1" fillId="0" borderId="12" xfId="0" applyNumberFormat="1" applyFont="1" applyBorder="1"/>
    <xf numFmtId="3" fontId="6" fillId="0" borderId="11" xfId="0" applyNumberFormat="1" applyFont="1" applyBorder="1"/>
    <xf numFmtId="3" fontId="4" fillId="0" borderId="12" xfId="0" applyNumberFormat="1" applyFont="1" applyBorder="1"/>
    <xf numFmtId="3" fontId="4" fillId="0" borderId="14" xfId="0" applyNumberFormat="1" applyFont="1" applyBorder="1"/>
    <xf numFmtId="3" fontId="4" fillId="0" borderId="11" xfId="0" applyNumberFormat="1" applyFont="1" applyBorder="1"/>
    <xf numFmtId="3" fontId="4" fillId="0" borderId="13" xfId="0" applyNumberFormat="1" applyFont="1" applyBorder="1"/>
    <xf numFmtId="3" fontId="4" fillId="0" borderId="16" xfId="0" applyNumberFormat="1" applyFont="1" applyBorder="1"/>
    <xf numFmtId="0" fontId="0" fillId="0" borderId="10" xfId="0" applyFont="1" applyBorder="1"/>
    <xf numFmtId="41" fontId="6" fillId="0" borderId="12" xfId="0" applyNumberFormat="1" applyFont="1" applyBorder="1"/>
    <xf numFmtId="3" fontId="3" fillId="0" borderId="11" xfId="0" applyNumberFormat="1" applyFont="1" applyBorder="1"/>
    <xf numFmtId="3" fontId="5" fillId="0" borderId="10" xfId="0" applyNumberFormat="1" applyFont="1" applyBorder="1"/>
    <xf numFmtId="41" fontId="3" fillId="0" borderId="12" xfId="0" applyNumberFormat="1" applyFont="1" applyBorder="1"/>
    <xf numFmtId="41" fontId="3" fillId="0" borderId="14" xfId="0" applyNumberFormat="1" applyFont="1" applyBorder="1"/>
    <xf numFmtId="41" fontId="3" fillId="0" borderId="11" xfId="0" applyNumberFormat="1" applyFont="1" applyBorder="1"/>
    <xf numFmtId="41" fontId="3" fillId="0" borderId="13" xfId="0" applyNumberFormat="1" applyFont="1" applyBorder="1"/>
    <xf numFmtId="41" fontId="3" fillId="0" borderId="16" xfId="0" applyNumberFormat="1" applyFont="1" applyBorder="1"/>
    <xf numFmtId="41" fontId="0" fillId="0" borderId="12" xfId="0" applyNumberFormat="1" applyFont="1" applyBorder="1"/>
    <xf numFmtId="41" fontId="0" fillId="0" borderId="14" xfId="0" applyNumberFormat="1" applyFont="1" applyBorder="1"/>
    <xf numFmtId="41" fontId="0" fillId="0" borderId="11" xfId="0" applyNumberFormat="1" applyFont="1" applyBorder="1"/>
    <xf numFmtId="41" fontId="0" fillId="0" borderId="13" xfId="0" applyNumberFormat="1" applyFont="1" applyBorder="1"/>
    <xf numFmtId="41" fontId="0" fillId="0" borderId="16" xfId="0" applyNumberFormat="1" applyFont="1" applyBorder="1"/>
    <xf numFmtId="3" fontId="7" fillId="0" borderId="11" xfId="0" applyNumberFormat="1" applyFont="1" applyBorder="1"/>
    <xf numFmtId="41" fontId="6" fillId="0" borderId="14" xfId="0" applyNumberFormat="1" applyFont="1" applyBorder="1"/>
    <xf numFmtId="41" fontId="6" fillId="0" borderId="11" xfId="0" applyNumberFormat="1" applyFont="1" applyBorder="1"/>
    <xf numFmtId="41" fontId="6" fillId="0" borderId="13" xfId="0" applyNumberFormat="1" applyFont="1" applyBorder="1"/>
    <xf numFmtId="41" fontId="6" fillId="0" borderId="16" xfId="0" applyNumberFormat="1" applyFont="1" applyBorder="1"/>
    <xf numFmtId="41" fontId="7" fillId="0" borderId="12" xfId="0" applyNumberFormat="1" applyFont="1" applyBorder="1"/>
    <xf numFmtId="41" fontId="7" fillId="0" borderId="14" xfId="0" applyNumberFormat="1" applyFont="1" applyBorder="1"/>
    <xf numFmtId="41" fontId="7" fillId="0" borderId="11" xfId="0" applyNumberFormat="1" applyFont="1" applyBorder="1"/>
    <xf numFmtId="41" fontId="7" fillId="0" borderId="13" xfId="0" applyNumberFormat="1" applyFont="1" applyBorder="1"/>
    <xf numFmtId="41" fontId="7" fillId="0" borderId="16" xfId="0" applyNumberFormat="1" applyFont="1" applyBorder="1"/>
    <xf numFmtId="0" fontId="1" fillId="0" borderId="10" xfId="0" applyFont="1" applyBorder="1"/>
    <xf numFmtId="3" fontId="6" fillId="0" borderId="10" xfId="0" applyNumberFormat="1" applyFont="1" applyBorder="1"/>
    <xf numFmtId="10" fontId="3" fillId="0" borderId="12" xfId="0" applyNumberFormat="1" applyFont="1" applyBorder="1"/>
    <xf numFmtId="41" fontId="8" fillId="0" borderId="12" xfId="0" applyNumberFormat="1" applyFont="1" applyBorder="1"/>
    <xf numFmtId="41" fontId="8" fillId="0" borderId="14" xfId="0" applyNumberFormat="1" applyFont="1" applyBorder="1"/>
    <xf numFmtId="3" fontId="9" fillId="0" borderId="11" xfId="0" applyNumberFormat="1" applyFont="1" applyBorder="1"/>
    <xf numFmtId="41" fontId="0" fillId="0" borderId="0" xfId="0" applyNumberFormat="1" applyFont="1" applyBorder="1"/>
    <xf numFmtId="41" fontId="9" fillId="0" borderId="14" xfId="0" applyNumberFormat="1" applyFont="1" applyBorder="1"/>
    <xf numFmtId="41" fontId="9" fillId="0" borderId="11" xfId="0" applyNumberFormat="1" applyFont="1" applyBorder="1"/>
    <xf numFmtId="0" fontId="0" fillId="0" borderId="0" xfId="0" applyFont="1" applyBorder="1"/>
    <xf numFmtId="10" fontId="0" fillId="0" borderId="12" xfId="0" applyNumberFormat="1" applyFont="1" applyFill="1" applyBorder="1"/>
    <xf numFmtId="10" fontId="0" fillId="0" borderId="16" xfId="0" applyNumberFormat="1" applyFont="1" applyFill="1" applyBorder="1"/>
    <xf numFmtId="41" fontId="1" fillId="0" borderId="14" xfId="0" applyNumberFormat="1" applyFont="1" applyBorder="1"/>
    <xf numFmtId="41" fontId="1" fillId="0" borderId="11" xfId="0" applyNumberFormat="1" applyFont="1" applyBorder="1"/>
    <xf numFmtId="41" fontId="4" fillId="0" borderId="0" xfId="0" applyNumberFormat="1" applyFont="1" applyBorder="1"/>
    <xf numFmtId="41" fontId="1" fillId="0" borderId="16" xfId="0" applyNumberFormat="1" applyFont="1" applyBorder="1"/>
    <xf numFmtId="41" fontId="0" fillId="0" borderId="12" xfId="0" applyNumberFormat="1" applyBorder="1"/>
    <xf numFmtId="41" fontId="9" fillId="0" borderId="0" xfId="0" applyNumberFormat="1" applyFont="1" applyBorder="1"/>
    <xf numFmtId="0" fontId="0" fillId="0" borderId="11" xfId="0" applyFont="1" applyBorder="1"/>
    <xf numFmtId="0" fontId="9" fillId="0" borderId="0" xfId="0" applyFont="1" applyBorder="1"/>
    <xf numFmtId="41" fontId="9" fillId="0" borderId="12" xfId="0" applyNumberFormat="1" applyFont="1" applyBorder="1"/>
    <xf numFmtId="0" fontId="0" fillId="0" borderId="16" xfId="0" applyFont="1" applyBorder="1"/>
    <xf numFmtId="3" fontId="1" fillId="0" borderId="12" xfId="0" applyNumberFormat="1" applyFont="1" applyBorder="1"/>
    <xf numFmtId="41" fontId="4" fillId="0" borderId="14" xfId="0" applyNumberFormat="1" applyFont="1" applyBorder="1"/>
    <xf numFmtId="41" fontId="4" fillId="0" borderId="12" xfId="0" applyNumberFormat="1" applyFont="1" applyBorder="1"/>
    <xf numFmtId="3" fontId="1" fillId="0" borderId="16" xfId="0" applyNumberFormat="1" applyFont="1" applyBorder="1"/>
    <xf numFmtId="3" fontId="4" fillId="0" borderId="27" xfId="0" applyNumberFormat="1" applyFont="1" applyBorder="1"/>
    <xf numFmtId="3" fontId="4" fillId="0" borderId="28" xfId="0" applyNumberFormat="1" applyFont="1" applyBorder="1"/>
    <xf numFmtId="3" fontId="4" fillId="0" borderId="29" xfId="0" applyNumberFormat="1" applyFont="1" applyBorder="1"/>
    <xf numFmtId="3" fontId="4" fillId="0" borderId="30" xfId="0" applyNumberFormat="1" applyFont="1" applyBorder="1"/>
    <xf numFmtId="3" fontId="0" fillId="0" borderId="31" xfId="0" applyNumberFormat="1" applyFont="1" applyBorder="1"/>
    <xf numFmtId="3" fontId="0" fillId="0" borderId="32" xfId="0" applyNumberFormat="1" applyFont="1" applyBorder="1"/>
    <xf numFmtId="3" fontId="0" fillId="0" borderId="29" xfId="0" applyNumberFormat="1" applyFont="1" applyBorder="1"/>
    <xf numFmtId="3" fontId="0" fillId="0" borderId="30" xfId="0" applyNumberFormat="1" applyFont="1" applyBorder="1"/>
    <xf numFmtId="3" fontId="0" fillId="0" borderId="33" xfId="0" applyNumberFormat="1" applyFont="1" applyBorder="1"/>
    <xf numFmtId="3" fontId="4" fillId="0" borderId="3" xfId="0" applyNumberFormat="1" applyFont="1" applyBorder="1"/>
    <xf numFmtId="3" fontId="4" fillId="0" borderId="0" xfId="0" applyNumberFormat="1" applyFont="1" applyBorder="1"/>
    <xf numFmtId="0" fontId="6" fillId="0" borderId="0" xfId="0" applyFont="1" applyBorder="1"/>
    <xf numFmtId="0" fontId="10" fillId="0" borderId="0" xfId="0" applyFont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PDS_work\AUTHUNIT\ANNUAL\TABLES%20AND%20APPENDICES\2015_Annual\2015_Tables%20and%20Appendic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A"/>
      <sheetName val="Table 1B"/>
      <sheetName val="Table 1C"/>
      <sheetName val="Table 1D"/>
      <sheetName val="Table 2A"/>
      <sheetName val="Tables 2B1;2;3"/>
      <sheetName val="Table 2C1;2;3"/>
      <sheetName val="Table 3A"/>
      <sheetName val="Table 3B"/>
      <sheetName val="Table 3C"/>
      <sheetName val="Appendix 1"/>
      <sheetName val="Appendix2 "/>
      <sheetName val="Appendix 3"/>
      <sheetName val="SO2015A_MD"/>
      <sheetName val="ST2015A"/>
      <sheetName val="Worksheet"/>
    </sheetNames>
    <sheetDataSet>
      <sheetData sheetId="0"/>
      <sheetData sheetId="1"/>
      <sheetData sheetId="2">
        <row r="61">
          <cell r="C61">
            <v>37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66"/>
  <sheetViews>
    <sheetView tabSelected="1" workbookViewId="0"/>
  </sheetViews>
  <sheetFormatPr defaultRowHeight="15" x14ac:dyDescent="0.25"/>
  <cols>
    <col min="2" max="2" width="30.42578125" bestFit="1" customWidth="1"/>
    <col min="4" max="4" width="10.42578125" bestFit="1" customWidth="1"/>
    <col min="10" max="12" width="10.42578125" bestFit="1" customWidth="1"/>
  </cols>
  <sheetData>
    <row r="2" spans="2:22" ht="15.75" x14ac:dyDescent="0.25">
      <c r="B2" s="1" t="s">
        <v>56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2"/>
    </row>
    <row r="3" spans="2:22" ht="15.75" x14ac:dyDescent="0.25">
      <c r="B3" s="1" t="s">
        <v>0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2"/>
    </row>
    <row r="4" spans="2:22" ht="16.5" thickBot="1" x14ac:dyDescent="0.3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4"/>
    </row>
    <row r="5" spans="2:22" ht="17.25" thickTop="1" thickBot="1" x14ac:dyDescent="0.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5"/>
    </row>
    <row r="6" spans="2:22" ht="16.5" thickTop="1" x14ac:dyDescent="0.25">
      <c r="B6" s="6"/>
      <c r="C6" s="7"/>
      <c r="D6" s="8"/>
      <c r="E6" s="9"/>
      <c r="F6" s="9"/>
      <c r="G6" s="9"/>
      <c r="H6" s="10"/>
      <c r="I6" s="11"/>
      <c r="J6" s="12"/>
      <c r="K6" s="12"/>
      <c r="L6" s="12"/>
      <c r="M6" s="13"/>
      <c r="N6" s="10"/>
      <c r="O6" s="10"/>
      <c r="P6" s="10"/>
      <c r="Q6" s="10"/>
      <c r="R6" s="10"/>
      <c r="S6" s="10"/>
      <c r="T6" s="10"/>
      <c r="U6" s="10"/>
      <c r="V6" s="14"/>
    </row>
    <row r="7" spans="2:22" x14ac:dyDescent="0.25">
      <c r="B7" s="15" t="s">
        <v>1</v>
      </c>
      <c r="C7" s="16">
        <v>2015</v>
      </c>
      <c r="D7" s="17" t="s">
        <v>2</v>
      </c>
      <c r="E7" s="16">
        <v>2014</v>
      </c>
      <c r="F7" s="18" t="s">
        <v>3</v>
      </c>
      <c r="G7" s="19">
        <v>2012</v>
      </c>
      <c r="H7" s="20">
        <v>2011</v>
      </c>
      <c r="I7" s="21">
        <v>2010</v>
      </c>
      <c r="J7" s="17" t="s">
        <v>4</v>
      </c>
      <c r="K7" s="17" t="s">
        <v>5</v>
      </c>
      <c r="L7" s="17" t="s">
        <v>6</v>
      </c>
      <c r="M7" s="22" t="s">
        <v>7</v>
      </c>
      <c r="N7" s="18" t="s">
        <v>8</v>
      </c>
      <c r="O7" s="20">
        <v>2007</v>
      </c>
      <c r="P7" s="20">
        <v>2006</v>
      </c>
      <c r="Q7" s="20" t="s">
        <v>9</v>
      </c>
      <c r="R7" s="20">
        <v>2004</v>
      </c>
      <c r="S7" s="20" t="s">
        <v>10</v>
      </c>
      <c r="T7" s="20">
        <v>2002</v>
      </c>
      <c r="U7" s="20">
        <v>2001</v>
      </c>
      <c r="V7" s="23">
        <v>2000</v>
      </c>
    </row>
    <row r="8" spans="2:22" x14ac:dyDescent="0.25">
      <c r="B8" s="24"/>
      <c r="C8" s="25"/>
      <c r="D8" s="26"/>
      <c r="E8" s="27"/>
      <c r="F8" s="27"/>
      <c r="G8" s="27"/>
      <c r="H8" s="28"/>
      <c r="I8" s="29"/>
      <c r="J8" s="30"/>
      <c r="K8" s="26"/>
      <c r="L8" s="26"/>
      <c r="M8" s="31"/>
      <c r="N8" s="28"/>
      <c r="O8" s="32"/>
      <c r="P8" s="32"/>
      <c r="Q8" s="32"/>
      <c r="R8" s="32"/>
      <c r="S8" s="32"/>
      <c r="T8" s="32"/>
      <c r="U8" s="32"/>
      <c r="V8" s="33"/>
    </row>
    <row r="9" spans="2:22" x14ac:dyDescent="0.25">
      <c r="B9" s="34"/>
      <c r="C9" s="35"/>
      <c r="D9" s="36"/>
      <c r="E9" s="37"/>
      <c r="F9" s="37"/>
      <c r="G9" s="37"/>
      <c r="H9" s="38"/>
      <c r="I9" s="39"/>
      <c r="J9" s="40"/>
      <c r="K9" s="41"/>
      <c r="L9" s="41"/>
      <c r="M9" s="42"/>
      <c r="N9" s="43"/>
      <c r="O9" s="43"/>
      <c r="P9" s="43"/>
      <c r="Q9" s="43"/>
      <c r="R9" s="43"/>
      <c r="S9" s="43"/>
      <c r="T9" s="44"/>
      <c r="U9" s="44"/>
      <c r="V9" s="45"/>
    </row>
    <row r="10" spans="2:22" x14ac:dyDescent="0.25">
      <c r="B10" s="46" t="s">
        <v>11</v>
      </c>
      <c r="C10" s="47">
        <f>(C12+C13+C14)</f>
        <v>17057</v>
      </c>
      <c r="D10" s="48">
        <f>(E10+F10+G10+H10+I10)</f>
        <v>74878</v>
      </c>
      <c r="E10" s="47">
        <f>(E12+E13+E14)</f>
        <v>16331</v>
      </c>
      <c r="F10" s="49">
        <f t="shared" ref="F10:V10" si="0">(F19+F24)</f>
        <v>17918</v>
      </c>
      <c r="G10" s="49">
        <f t="shared" si="0"/>
        <v>15217</v>
      </c>
      <c r="H10" s="49">
        <f t="shared" si="0"/>
        <v>13481</v>
      </c>
      <c r="I10" s="50">
        <f t="shared" si="0"/>
        <v>11931</v>
      </c>
      <c r="J10" s="51">
        <f t="shared" si="0"/>
        <v>242171</v>
      </c>
      <c r="K10" s="51">
        <f t="shared" si="0"/>
        <v>96165</v>
      </c>
      <c r="L10" s="51">
        <f t="shared" si="0"/>
        <v>146006</v>
      </c>
      <c r="M10" s="52">
        <f t="shared" si="0"/>
        <v>11123</v>
      </c>
      <c r="N10" s="49">
        <f t="shared" si="0"/>
        <v>13018</v>
      </c>
      <c r="O10" s="49">
        <f t="shared" si="0"/>
        <v>18582</v>
      </c>
      <c r="P10" s="49">
        <f t="shared" si="0"/>
        <v>23262</v>
      </c>
      <c r="Q10" s="49">
        <f t="shared" si="0"/>
        <v>30180</v>
      </c>
      <c r="R10" s="49">
        <f t="shared" si="0"/>
        <v>27382</v>
      </c>
      <c r="S10" s="49">
        <f t="shared" si="0"/>
        <v>29914</v>
      </c>
      <c r="T10" s="49">
        <f t="shared" si="0"/>
        <v>29293</v>
      </c>
      <c r="U10" s="49">
        <f t="shared" si="0"/>
        <v>29059</v>
      </c>
      <c r="V10" s="53">
        <f t="shared" si="0"/>
        <v>30358</v>
      </c>
    </row>
    <row r="11" spans="2:22" x14ac:dyDescent="0.25">
      <c r="B11" s="54"/>
      <c r="C11" s="55"/>
      <c r="D11" s="56"/>
      <c r="E11" s="55"/>
      <c r="F11" s="49"/>
      <c r="G11" s="49"/>
      <c r="H11" s="49"/>
      <c r="I11" s="50"/>
      <c r="J11" s="51"/>
      <c r="K11" s="51"/>
      <c r="L11" s="51"/>
      <c r="M11" s="52"/>
      <c r="N11" s="49"/>
      <c r="O11" s="49"/>
      <c r="P11" s="49"/>
      <c r="Q11" s="49"/>
      <c r="R11" s="49"/>
      <c r="S11" s="49"/>
      <c r="T11" s="49"/>
      <c r="U11" s="49"/>
      <c r="V11" s="53"/>
    </row>
    <row r="12" spans="2:22" x14ac:dyDescent="0.25">
      <c r="B12" s="57" t="s">
        <v>12</v>
      </c>
      <c r="C12" s="55">
        <f>(C28+C29+C37+C38)</f>
        <v>7805</v>
      </c>
      <c r="D12" s="56">
        <f t="shared" ref="D12:D17" si="1">(E12+F12+G12+H12+I12)</f>
        <v>35576</v>
      </c>
      <c r="E12" s="58">
        <f>(E28+E29+E37+E38)</f>
        <v>8576</v>
      </c>
      <c r="F12" s="58">
        <f t="shared" ref="F12:V12" si="2">(F28+F29+F37+F38)</f>
        <v>7643</v>
      </c>
      <c r="G12" s="58">
        <f t="shared" si="2"/>
        <v>7224</v>
      </c>
      <c r="H12" s="58">
        <f t="shared" si="2"/>
        <v>6586</v>
      </c>
      <c r="I12" s="59">
        <f t="shared" si="2"/>
        <v>5547</v>
      </c>
      <c r="J12" s="60">
        <f t="shared" si="2"/>
        <v>103336</v>
      </c>
      <c r="K12" s="60">
        <f t="shared" si="2"/>
        <v>39359</v>
      </c>
      <c r="L12" s="60">
        <f t="shared" si="2"/>
        <v>63977</v>
      </c>
      <c r="M12" s="61">
        <f t="shared" si="2"/>
        <v>4317</v>
      </c>
      <c r="N12" s="58">
        <f t="shared" si="2"/>
        <v>5284</v>
      </c>
      <c r="O12" s="58">
        <f t="shared" si="2"/>
        <v>8616</v>
      </c>
      <c r="P12" s="58">
        <f t="shared" si="2"/>
        <v>9695</v>
      </c>
      <c r="Q12" s="58">
        <f t="shared" si="2"/>
        <v>11447</v>
      </c>
      <c r="R12" s="58">
        <f t="shared" si="2"/>
        <v>10236</v>
      </c>
      <c r="S12" s="58">
        <f t="shared" si="2"/>
        <v>12966</v>
      </c>
      <c r="T12" s="58">
        <f t="shared" si="2"/>
        <v>12641</v>
      </c>
      <c r="U12" s="58">
        <f t="shared" si="2"/>
        <v>13943</v>
      </c>
      <c r="V12" s="62">
        <f t="shared" si="2"/>
        <v>14191</v>
      </c>
    </row>
    <row r="13" spans="2:22" x14ac:dyDescent="0.25">
      <c r="B13" s="57" t="s">
        <v>13</v>
      </c>
      <c r="C13" s="55">
        <f>(C30+C31+C32+C36+C41+C42+C43+C52+C54)</f>
        <v>6602</v>
      </c>
      <c r="D13" s="56">
        <f t="shared" si="1"/>
        <v>29184</v>
      </c>
      <c r="E13" s="58">
        <f>(E30+E31+E32+E36+E41+E42+E43+E52+E54)</f>
        <v>5883</v>
      </c>
      <c r="F13" s="58">
        <f t="shared" ref="F13:V13" si="3">(F30+F31+F32+F36+F41+F42+F43+F52+F54)</f>
        <v>7321</v>
      </c>
      <c r="G13" s="58">
        <f t="shared" si="3"/>
        <v>6193</v>
      </c>
      <c r="H13" s="58">
        <f t="shared" si="3"/>
        <v>4989</v>
      </c>
      <c r="I13" s="59">
        <f t="shared" si="3"/>
        <v>4798</v>
      </c>
      <c r="J13" s="60">
        <f t="shared" si="3"/>
        <v>91934</v>
      </c>
      <c r="K13" s="60">
        <f t="shared" si="3"/>
        <v>35584</v>
      </c>
      <c r="L13" s="60">
        <f t="shared" si="3"/>
        <v>56350</v>
      </c>
      <c r="M13" s="61">
        <f t="shared" si="3"/>
        <v>5096</v>
      </c>
      <c r="N13" s="58">
        <f t="shared" si="3"/>
        <v>4690</v>
      </c>
      <c r="O13" s="58">
        <f t="shared" si="3"/>
        <v>6804</v>
      </c>
      <c r="P13" s="58">
        <f t="shared" si="3"/>
        <v>7949</v>
      </c>
      <c r="Q13" s="58">
        <f t="shared" si="3"/>
        <v>11045</v>
      </c>
      <c r="R13" s="58">
        <f t="shared" si="3"/>
        <v>10568</v>
      </c>
      <c r="S13" s="58">
        <f t="shared" si="3"/>
        <v>10893</v>
      </c>
      <c r="T13" s="58">
        <f t="shared" si="3"/>
        <v>11491</v>
      </c>
      <c r="U13" s="58">
        <f t="shared" si="3"/>
        <v>10794</v>
      </c>
      <c r="V13" s="62">
        <f t="shared" si="3"/>
        <v>12604</v>
      </c>
    </row>
    <row r="14" spans="2:22" x14ac:dyDescent="0.25">
      <c r="B14" s="57" t="s">
        <v>14</v>
      </c>
      <c r="C14" s="55">
        <f>(C15+C16+C17)</f>
        <v>2650</v>
      </c>
      <c r="D14" s="56">
        <f t="shared" si="1"/>
        <v>10118</v>
      </c>
      <c r="E14" s="58">
        <f>(E15+E16+E17)</f>
        <v>1872</v>
      </c>
      <c r="F14" s="58">
        <f t="shared" ref="F14:V14" si="4">(F15+F16+F17)</f>
        <v>2954</v>
      </c>
      <c r="G14" s="58">
        <f t="shared" si="4"/>
        <v>1800</v>
      </c>
      <c r="H14" s="58">
        <f t="shared" si="4"/>
        <v>1906</v>
      </c>
      <c r="I14" s="59">
        <f t="shared" si="4"/>
        <v>1586</v>
      </c>
      <c r="J14" s="60">
        <f t="shared" si="4"/>
        <v>46901</v>
      </c>
      <c r="K14" s="60">
        <f t="shared" si="4"/>
        <v>21222</v>
      </c>
      <c r="L14" s="60">
        <f t="shared" si="4"/>
        <v>25679</v>
      </c>
      <c r="M14" s="61">
        <f t="shared" si="4"/>
        <v>1710</v>
      </c>
      <c r="N14" s="58">
        <f t="shared" si="4"/>
        <v>3044</v>
      </c>
      <c r="O14" s="58">
        <f t="shared" si="4"/>
        <v>3162</v>
      </c>
      <c r="P14" s="58">
        <f t="shared" si="4"/>
        <v>5618</v>
      </c>
      <c r="Q14" s="58">
        <f t="shared" si="4"/>
        <v>7688</v>
      </c>
      <c r="R14" s="58">
        <f t="shared" si="4"/>
        <v>6578</v>
      </c>
      <c r="S14" s="58">
        <f t="shared" si="4"/>
        <v>6055</v>
      </c>
      <c r="T14" s="58">
        <f t="shared" si="4"/>
        <v>5161</v>
      </c>
      <c r="U14" s="58">
        <f t="shared" si="4"/>
        <v>4322</v>
      </c>
      <c r="V14" s="62">
        <f t="shared" si="4"/>
        <v>3563</v>
      </c>
    </row>
    <row r="15" spans="2:22" x14ac:dyDescent="0.25">
      <c r="B15" s="57" t="s">
        <v>15</v>
      </c>
      <c r="C15" s="63">
        <f>(C33)</f>
        <v>1293</v>
      </c>
      <c r="D15" s="56">
        <f t="shared" si="1"/>
        <v>4166</v>
      </c>
      <c r="E15" s="63">
        <f>(E33)</f>
        <v>821</v>
      </c>
      <c r="F15" s="63">
        <f t="shared" ref="F15:V15" si="5">(F33)</f>
        <v>1257</v>
      </c>
      <c r="G15" s="63">
        <f t="shared" si="5"/>
        <v>730</v>
      </c>
      <c r="H15" s="63">
        <f t="shared" si="5"/>
        <v>989</v>
      </c>
      <c r="I15" s="64">
        <f t="shared" si="5"/>
        <v>369</v>
      </c>
      <c r="J15" s="65">
        <f t="shared" si="5"/>
        <v>5825</v>
      </c>
      <c r="K15" s="65">
        <f t="shared" si="5"/>
        <v>3645</v>
      </c>
      <c r="L15" s="65">
        <f t="shared" si="5"/>
        <v>2180</v>
      </c>
      <c r="M15" s="66">
        <f t="shared" si="5"/>
        <v>341</v>
      </c>
      <c r="N15" s="63">
        <f t="shared" si="5"/>
        <v>1080</v>
      </c>
      <c r="O15" s="63">
        <f t="shared" si="5"/>
        <v>319</v>
      </c>
      <c r="P15" s="63">
        <f t="shared" si="5"/>
        <v>649</v>
      </c>
      <c r="Q15" s="63">
        <f t="shared" si="5"/>
        <v>1256</v>
      </c>
      <c r="R15" s="63">
        <f t="shared" si="5"/>
        <v>740</v>
      </c>
      <c r="S15" s="63">
        <f t="shared" si="5"/>
        <v>695</v>
      </c>
      <c r="T15" s="63">
        <f t="shared" si="5"/>
        <v>293</v>
      </c>
      <c r="U15" s="63">
        <f t="shared" si="5"/>
        <v>195</v>
      </c>
      <c r="V15" s="67">
        <f t="shared" si="5"/>
        <v>257</v>
      </c>
    </row>
    <row r="16" spans="2:22" x14ac:dyDescent="0.25">
      <c r="B16" s="57" t="s">
        <v>16</v>
      </c>
      <c r="C16" s="58">
        <f>(C46+C48+C60)</f>
        <v>506</v>
      </c>
      <c r="D16" s="56">
        <f t="shared" si="1"/>
        <v>2971</v>
      </c>
      <c r="E16" s="58">
        <f>(E46+E48+E60)</f>
        <v>467</v>
      </c>
      <c r="F16" s="58">
        <f t="shared" ref="F16:V16" si="6">(F46+F48+F60)</f>
        <v>1103</v>
      </c>
      <c r="G16" s="58">
        <f t="shared" si="6"/>
        <v>532</v>
      </c>
      <c r="H16" s="58">
        <f t="shared" si="6"/>
        <v>345</v>
      </c>
      <c r="I16" s="59">
        <f t="shared" si="6"/>
        <v>524</v>
      </c>
      <c r="J16" s="60">
        <f t="shared" si="6"/>
        <v>17660</v>
      </c>
      <c r="K16" s="60">
        <f t="shared" si="6"/>
        <v>7496</v>
      </c>
      <c r="L16" s="60">
        <f t="shared" si="6"/>
        <v>10164</v>
      </c>
      <c r="M16" s="61">
        <f t="shared" si="6"/>
        <v>503</v>
      </c>
      <c r="N16" s="58">
        <f t="shared" si="6"/>
        <v>746</v>
      </c>
      <c r="O16" s="58">
        <f t="shared" si="6"/>
        <v>1075</v>
      </c>
      <c r="P16" s="58">
        <f t="shared" si="6"/>
        <v>2110</v>
      </c>
      <c r="Q16" s="58">
        <f t="shared" si="6"/>
        <v>3062</v>
      </c>
      <c r="R16" s="58">
        <f t="shared" si="6"/>
        <v>2488</v>
      </c>
      <c r="S16" s="58">
        <f t="shared" si="6"/>
        <v>2280</v>
      </c>
      <c r="T16" s="58">
        <f t="shared" si="6"/>
        <v>2179</v>
      </c>
      <c r="U16" s="58">
        <f t="shared" si="6"/>
        <v>1937</v>
      </c>
      <c r="V16" s="62">
        <f t="shared" si="6"/>
        <v>1280</v>
      </c>
    </row>
    <row r="17" spans="2:22" x14ac:dyDescent="0.25">
      <c r="B17" s="57" t="s">
        <v>17</v>
      </c>
      <c r="C17" s="58">
        <f>(C47+C51+C53+C55+C58+C59+C61)</f>
        <v>851</v>
      </c>
      <c r="D17" s="56">
        <f t="shared" si="1"/>
        <v>2981</v>
      </c>
      <c r="E17" s="58">
        <f>(E47+E51+E53+E55+E58+E59+E61)</f>
        <v>584</v>
      </c>
      <c r="F17" s="58">
        <f t="shared" ref="F17:V17" si="7">(F47+F53+F51+F55+F58+F59+F61)</f>
        <v>594</v>
      </c>
      <c r="G17" s="58">
        <f t="shared" si="7"/>
        <v>538</v>
      </c>
      <c r="H17" s="58">
        <f t="shared" si="7"/>
        <v>572</v>
      </c>
      <c r="I17" s="59">
        <f t="shared" si="7"/>
        <v>693</v>
      </c>
      <c r="J17" s="60">
        <f t="shared" si="7"/>
        <v>23416</v>
      </c>
      <c r="K17" s="60">
        <f t="shared" si="7"/>
        <v>10081</v>
      </c>
      <c r="L17" s="60">
        <f t="shared" si="7"/>
        <v>13335</v>
      </c>
      <c r="M17" s="61">
        <f t="shared" si="7"/>
        <v>866</v>
      </c>
      <c r="N17" s="58">
        <f t="shared" si="7"/>
        <v>1218</v>
      </c>
      <c r="O17" s="58">
        <f t="shared" si="7"/>
        <v>1768</v>
      </c>
      <c r="P17" s="58">
        <f t="shared" si="7"/>
        <v>2859</v>
      </c>
      <c r="Q17" s="58">
        <f t="shared" si="7"/>
        <v>3370</v>
      </c>
      <c r="R17" s="58">
        <f t="shared" si="7"/>
        <v>3350</v>
      </c>
      <c r="S17" s="58">
        <f t="shared" si="7"/>
        <v>3080</v>
      </c>
      <c r="T17" s="58">
        <f t="shared" si="7"/>
        <v>2689</v>
      </c>
      <c r="U17" s="58">
        <f t="shared" si="7"/>
        <v>2190</v>
      </c>
      <c r="V17" s="62">
        <f t="shared" si="7"/>
        <v>2026</v>
      </c>
    </row>
    <row r="18" spans="2:22" x14ac:dyDescent="0.25">
      <c r="B18" s="57"/>
      <c r="C18" s="58"/>
      <c r="D18" s="68"/>
      <c r="E18" s="58"/>
      <c r="F18" s="58"/>
      <c r="G18" s="58"/>
      <c r="H18" s="58"/>
      <c r="I18" s="59"/>
      <c r="J18" s="60"/>
      <c r="K18" s="60"/>
      <c r="L18" s="60"/>
      <c r="M18" s="61"/>
      <c r="N18" s="58"/>
      <c r="O18" s="58"/>
      <c r="P18" s="58"/>
      <c r="Q18" s="58"/>
      <c r="R18" s="58"/>
      <c r="S18" s="58"/>
      <c r="T18" s="58"/>
      <c r="U18" s="58"/>
      <c r="V18" s="62"/>
    </row>
    <row r="19" spans="2:22" x14ac:dyDescent="0.25">
      <c r="B19" s="57" t="s">
        <v>18</v>
      </c>
      <c r="C19" s="55">
        <f>(C20+C23)</f>
        <v>16533</v>
      </c>
      <c r="D19" s="48">
        <f t="shared" ref="D19:D24" si="8">(E19+F19+G19+H19+I19)</f>
        <v>73988</v>
      </c>
      <c r="E19" s="55">
        <f>(E20+E23)</f>
        <v>16157</v>
      </c>
      <c r="F19" s="55">
        <f t="shared" ref="F19:V19" si="9">(F20+F23)</f>
        <v>17766</v>
      </c>
      <c r="G19" s="55">
        <f t="shared" si="9"/>
        <v>15044</v>
      </c>
      <c r="H19" s="55">
        <f t="shared" si="9"/>
        <v>13313</v>
      </c>
      <c r="I19" s="69">
        <f t="shared" si="9"/>
        <v>11708</v>
      </c>
      <c r="J19" s="70">
        <f t="shared" si="9"/>
        <v>234948</v>
      </c>
      <c r="K19" s="70">
        <f t="shared" si="9"/>
        <v>93308</v>
      </c>
      <c r="L19" s="70">
        <f t="shared" si="9"/>
        <v>141640</v>
      </c>
      <c r="M19" s="71">
        <f t="shared" si="9"/>
        <v>10803</v>
      </c>
      <c r="N19" s="55">
        <f t="shared" si="9"/>
        <v>12638</v>
      </c>
      <c r="O19" s="55">
        <f t="shared" si="9"/>
        <v>18002</v>
      </c>
      <c r="P19" s="55">
        <f t="shared" si="9"/>
        <v>22587</v>
      </c>
      <c r="Q19" s="55">
        <f t="shared" si="9"/>
        <v>29278</v>
      </c>
      <c r="R19" s="55">
        <f t="shared" si="9"/>
        <v>26490</v>
      </c>
      <c r="S19" s="55">
        <f t="shared" si="9"/>
        <v>28891</v>
      </c>
      <c r="T19" s="55">
        <f t="shared" si="9"/>
        <v>28392</v>
      </c>
      <c r="U19" s="55">
        <f t="shared" si="9"/>
        <v>28250</v>
      </c>
      <c r="V19" s="72">
        <f t="shared" si="9"/>
        <v>29617</v>
      </c>
    </row>
    <row r="20" spans="2:22" x14ac:dyDescent="0.25">
      <c r="B20" s="57" t="s">
        <v>19</v>
      </c>
      <c r="C20" s="73">
        <f>(C21+C22)</f>
        <v>16424</v>
      </c>
      <c r="D20" s="56">
        <f t="shared" si="8"/>
        <v>72827</v>
      </c>
      <c r="E20" s="73">
        <f>(E21+E22)</f>
        <v>16087</v>
      </c>
      <c r="F20" s="73">
        <f t="shared" ref="F20:V20" si="10">(F21+F22)</f>
        <v>17480</v>
      </c>
      <c r="G20" s="73">
        <f t="shared" si="10"/>
        <v>14789</v>
      </c>
      <c r="H20" s="73">
        <f t="shared" si="10"/>
        <v>13092</v>
      </c>
      <c r="I20" s="74">
        <f t="shared" si="10"/>
        <v>11379</v>
      </c>
      <c r="J20" s="75">
        <f t="shared" si="10"/>
        <v>228012</v>
      </c>
      <c r="K20" s="75">
        <f t="shared" si="10"/>
        <v>89725</v>
      </c>
      <c r="L20" s="75">
        <f t="shared" si="10"/>
        <v>138287</v>
      </c>
      <c r="M20" s="76">
        <f t="shared" si="10"/>
        <v>10505</v>
      </c>
      <c r="N20" s="73">
        <f t="shared" si="10"/>
        <v>12074</v>
      </c>
      <c r="O20" s="73">
        <f t="shared" si="10"/>
        <v>17397</v>
      </c>
      <c r="P20" s="73">
        <f t="shared" si="10"/>
        <v>21609</v>
      </c>
      <c r="Q20" s="73">
        <f t="shared" si="10"/>
        <v>28140</v>
      </c>
      <c r="R20" s="73">
        <f t="shared" si="10"/>
        <v>25442</v>
      </c>
      <c r="S20" s="73">
        <f t="shared" si="10"/>
        <v>28082</v>
      </c>
      <c r="T20" s="73">
        <f t="shared" si="10"/>
        <v>27826</v>
      </c>
      <c r="U20" s="73">
        <f t="shared" si="10"/>
        <v>27768</v>
      </c>
      <c r="V20" s="77">
        <f t="shared" si="10"/>
        <v>29169</v>
      </c>
    </row>
    <row r="21" spans="2:22" x14ac:dyDescent="0.25">
      <c r="B21" s="57" t="s">
        <v>20</v>
      </c>
      <c r="C21" s="73">
        <f>(C28+C29+C32+C33+C37+C38+C43+C46+C48+C52+C54+C60)</f>
        <v>12115</v>
      </c>
      <c r="D21" s="56">
        <f t="shared" si="8"/>
        <v>55893</v>
      </c>
      <c r="E21" s="73">
        <f>(E28+E29+E32+E33+E37+E38+E43+E46+E48+E52+E54+E60)</f>
        <v>12218</v>
      </c>
      <c r="F21" s="73">
        <f t="shared" ref="F21:V21" si="11">(F28+F29+F32+F33+F37+F38+F43+F46+F48+F52+F54+F60)</f>
        <v>13137</v>
      </c>
      <c r="G21" s="73">
        <f t="shared" si="11"/>
        <v>11662</v>
      </c>
      <c r="H21" s="73">
        <f t="shared" si="11"/>
        <v>10341</v>
      </c>
      <c r="I21" s="74">
        <f t="shared" si="11"/>
        <v>8535</v>
      </c>
      <c r="J21" s="75">
        <f t="shared" si="11"/>
        <v>161679</v>
      </c>
      <c r="K21" s="75">
        <f t="shared" si="11"/>
        <v>65151</v>
      </c>
      <c r="L21" s="75">
        <f t="shared" si="11"/>
        <v>96528</v>
      </c>
      <c r="M21" s="76">
        <f t="shared" si="11"/>
        <v>7491</v>
      </c>
      <c r="N21" s="73">
        <f t="shared" si="11"/>
        <v>9391</v>
      </c>
      <c r="O21" s="73">
        <f t="shared" si="11"/>
        <v>12980</v>
      </c>
      <c r="P21" s="73">
        <f t="shared" si="11"/>
        <v>15616</v>
      </c>
      <c r="Q21" s="73">
        <f t="shared" si="11"/>
        <v>19673</v>
      </c>
      <c r="R21" s="73">
        <f t="shared" si="11"/>
        <v>17858</v>
      </c>
      <c r="S21" s="73">
        <f t="shared" si="11"/>
        <v>19921</v>
      </c>
      <c r="T21" s="73">
        <f t="shared" si="11"/>
        <v>19091</v>
      </c>
      <c r="U21" s="73">
        <f t="shared" si="11"/>
        <v>19398</v>
      </c>
      <c r="V21" s="77">
        <f t="shared" si="11"/>
        <v>20260</v>
      </c>
    </row>
    <row r="22" spans="2:22" x14ac:dyDescent="0.25">
      <c r="B22" s="57" t="s">
        <v>21</v>
      </c>
      <c r="C22" s="73">
        <f>(C30+C31+C36+C41+C42+C59+'[1]Table 1C'!C61)</f>
        <v>4309</v>
      </c>
      <c r="D22" s="56">
        <f t="shared" si="8"/>
        <v>16934</v>
      </c>
      <c r="E22" s="73">
        <f>(E30+E31+E36+E41+E42+E59+E61)</f>
        <v>3869</v>
      </c>
      <c r="F22" s="73">
        <f t="shared" ref="F22:V22" si="12">(F30+F31+F36+F41+F42+F59+F61)</f>
        <v>4343</v>
      </c>
      <c r="G22" s="73">
        <f t="shared" si="12"/>
        <v>3127</v>
      </c>
      <c r="H22" s="73">
        <f t="shared" si="12"/>
        <v>2751</v>
      </c>
      <c r="I22" s="74">
        <f t="shared" si="12"/>
        <v>2844</v>
      </c>
      <c r="J22" s="75">
        <f t="shared" si="12"/>
        <v>66333</v>
      </c>
      <c r="K22" s="75">
        <f t="shared" si="12"/>
        <v>24574</v>
      </c>
      <c r="L22" s="75">
        <f t="shared" si="12"/>
        <v>41759</v>
      </c>
      <c r="M22" s="76">
        <f t="shared" si="12"/>
        <v>3014</v>
      </c>
      <c r="N22" s="73">
        <f t="shared" si="12"/>
        <v>2683</v>
      </c>
      <c r="O22" s="73">
        <f t="shared" si="12"/>
        <v>4417</v>
      </c>
      <c r="P22" s="73">
        <f t="shared" si="12"/>
        <v>5993</v>
      </c>
      <c r="Q22" s="73">
        <f t="shared" si="12"/>
        <v>8467</v>
      </c>
      <c r="R22" s="73">
        <f t="shared" si="12"/>
        <v>7584</v>
      </c>
      <c r="S22" s="73">
        <f t="shared" si="12"/>
        <v>8161</v>
      </c>
      <c r="T22" s="73">
        <f t="shared" si="12"/>
        <v>8735</v>
      </c>
      <c r="U22" s="73">
        <f t="shared" si="12"/>
        <v>8370</v>
      </c>
      <c r="V22" s="77">
        <f t="shared" si="12"/>
        <v>8909</v>
      </c>
    </row>
    <row r="23" spans="2:22" x14ac:dyDescent="0.25">
      <c r="B23" s="57" t="s">
        <v>22</v>
      </c>
      <c r="C23" s="73">
        <f>(C55+C58)</f>
        <v>109</v>
      </c>
      <c r="D23" s="56">
        <f t="shared" si="8"/>
        <v>1161</v>
      </c>
      <c r="E23" s="73">
        <f>(E55+E58)</f>
        <v>70</v>
      </c>
      <c r="F23" s="73">
        <f t="shared" ref="F23:V23" si="13">(F55+F58)</f>
        <v>286</v>
      </c>
      <c r="G23" s="73">
        <f t="shared" si="13"/>
        <v>255</v>
      </c>
      <c r="H23" s="73">
        <f t="shared" si="13"/>
        <v>221</v>
      </c>
      <c r="I23" s="74">
        <f t="shared" si="13"/>
        <v>329</v>
      </c>
      <c r="J23" s="75">
        <f t="shared" si="13"/>
        <v>6936</v>
      </c>
      <c r="K23" s="75">
        <f t="shared" si="13"/>
        <v>3583</v>
      </c>
      <c r="L23" s="75">
        <f t="shared" si="13"/>
        <v>3353</v>
      </c>
      <c r="M23" s="76">
        <f t="shared" si="13"/>
        <v>298</v>
      </c>
      <c r="N23" s="73">
        <f t="shared" si="13"/>
        <v>564</v>
      </c>
      <c r="O23" s="73">
        <f t="shared" si="13"/>
        <v>605</v>
      </c>
      <c r="P23" s="73">
        <f t="shared" si="13"/>
        <v>978</v>
      </c>
      <c r="Q23" s="73">
        <f t="shared" si="13"/>
        <v>1138</v>
      </c>
      <c r="R23" s="73">
        <f t="shared" si="13"/>
        <v>1048</v>
      </c>
      <c r="S23" s="73">
        <f t="shared" si="13"/>
        <v>809</v>
      </c>
      <c r="T23" s="73">
        <f t="shared" si="13"/>
        <v>566</v>
      </c>
      <c r="U23" s="73">
        <f t="shared" si="13"/>
        <v>482</v>
      </c>
      <c r="V23" s="77">
        <f t="shared" si="13"/>
        <v>448</v>
      </c>
    </row>
    <row r="24" spans="2:22" x14ac:dyDescent="0.25">
      <c r="B24" s="78" t="s">
        <v>23</v>
      </c>
      <c r="C24" s="55">
        <f>(C47+C51+C53)</f>
        <v>295</v>
      </c>
      <c r="D24" s="56">
        <f t="shared" si="8"/>
        <v>890</v>
      </c>
      <c r="E24" s="58">
        <f>(E47+E51+E53)</f>
        <v>174</v>
      </c>
      <c r="F24" s="58">
        <f t="shared" ref="F24:V24" si="14">(F47+F53+F51)</f>
        <v>152</v>
      </c>
      <c r="G24" s="58">
        <f t="shared" si="14"/>
        <v>173</v>
      </c>
      <c r="H24" s="58">
        <f t="shared" si="14"/>
        <v>168</v>
      </c>
      <c r="I24" s="59">
        <f t="shared" si="14"/>
        <v>223</v>
      </c>
      <c r="J24" s="60">
        <f t="shared" si="14"/>
        <v>7223</v>
      </c>
      <c r="K24" s="60">
        <f t="shared" si="14"/>
        <v>2857</v>
      </c>
      <c r="L24" s="60">
        <f t="shared" si="14"/>
        <v>4366</v>
      </c>
      <c r="M24" s="61">
        <f t="shared" si="14"/>
        <v>320</v>
      </c>
      <c r="N24" s="58">
        <f t="shared" si="14"/>
        <v>380</v>
      </c>
      <c r="O24" s="58">
        <f t="shared" si="14"/>
        <v>580</v>
      </c>
      <c r="P24" s="58">
        <f t="shared" si="14"/>
        <v>675</v>
      </c>
      <c r="Q24" s="58">
        <f t="shared" si="14"/>
        <v>902</v>
      </c>
      <c r="R24" s="58">
        <f t="shared" si="14"/>
        <v>892</v>
      </c>
      <c r="S24" s="58">
        <f t="shared" si="14"/>
        <v>1023</v>
      </c>
      <c r="T24" s="58">
        <f t="shared" si="14"/>
        <v>901</v>
      </c>
      <c r="U24" s="58">
        <f t="shared" si="14"/>
        <v>809</v>
      </c>
      <c r="V24" s="62">
        <f t="shared" si="14"/>
        <v>741</v>
      </c>
    </row>
    <row r="25" spans="2:22" x14ac:dyDescent="0.25">
      <c r="B25" s="79"/>
      <c r="C25" s="80"/>
      <c r="D25" s="56"/>
      <c r="E25" s="80"/>
      <c r="F25" s="58"/>
      <c r="G25" s="58"/>
      <c r="H25" s="81"/>
      <c r="I25" s="82"/>
      <c r="J25" s="65"/>
      <c r="K25" s="83"/>
      <c r="L25" s="83"/>
      <c r="M25" s="84"/>
      <c r="N25" s="63"/>
      <c r="O25" s="63"/>
      <c r="P25" s="63"/>
      <c r="Q25" s="63"/>
      <c r="R25" s="63"/>
      <c r="S25" s="63"/>
      <c r="T25" s="63"/>
      <c r="U25" s="63"/>
      <c r="V25" s="67"/>
    </row>
    <row r="26" spans="2:22" x14ac:dyDescent="0.25">
      <c r="B26" s="79"/>
      <c r="C26" s="63"/>
      <c r="D26" s="56"/>
      <c r="E26" s="63"/>
      <c r="F26" s="63"/>
      <c r="G26" s="63"/>
      <c r="H26" s="43"/>
      <c r="I26" s="85"/>
      <c r="J26" s="86"/>
      <c r="K26" s="83"/>
      <c r="L26" s="83"/>
      <c r="M26" s="87"/>
      <c r="N26" s="43"/>
      <c r="O26" s="43"/>
      <c r="P26" s="43"/>
      <c r="Q26" s="63"/>
      <c r="R26" s="63"/>
      <c r="S26" s="88"/>
      <c r="T26" s="43"/>
      <c r="U26" s="63"/>
      <c r="V26" s="89"/>
    </row>
    <row r="27" spans="2:22" x14ac:dyDescent="0.25">
      <c r="B27" s="79" t="s">
        <v>24</v>
      </c>
      <c r="C27" s="47">
        <f>SUM(C28:C33)</f>
        <v>8096</v>
      </c>
      <c r="D27" s="48">
        <f t="shared" ref="D27:D33" si="15">(E27+F27+G27+H27+I27)</f>
        <v>31955</v>
      </c>
      <c r="E27" s="47">
        <f>SUM(E28:E33)</f>
        <v>6927</v>
      </c>
      <c r="F27" s="47">
        <f>SUM(F28:F33)</f>
        <v>7832</v>
      </c>
      <c r="G27" s="47">
        <f>SUM(G28:G33)</f>
        <v>5772</v>
      </c>
      <c r="H27" s="47">
        <v>5997</v>
      </c>
      <c r="I27" s="90">
        <v>5427</v>
      </c>
      <c r="J27" s="91">
        <f t="shared" ref="J27:J33" si="16">(M27+N27+O27+P27+Q27+R27+S27+T27+U27+V27)</f>
        <v>87908</v>
      </c>
      <c r="K27" s="51">
        <f t="shared" ref="K27:K33" si="17">(M27+N27+O27+P27+Q27)</f>
        <v>34945</v>
      </c>
      <c r="L27" s="51">
        <f t="shared" ref="L27:L33" si="18">(R27+S27+T27+U27+V27)</f>
        <v>52963</v>
      </c>
      <c r="M27" s="92">
        <v>4963</v>
      </c>
      <c r="N27" s="47">
        <v>5361</v>
      </c>
      <c r="O27" s="47">
        <v>5986</v>
      </c>
      <c r="P27" s="47">
        <v>7702</v>
      </c>
      <c r="Q27" s="47">
        <v>10933</v>
      </c>
      <c r="R27" s="47">
        <v>9920</v>
      </c>
      <c r="S27" s="47">
        <v>10815</v>
      </c>
      <c r="T27" s="47">
        <v>10442</v>
      </c>
      <c r="U27" s="47">
        <v>10401</v>
      </c>
      <c r="V27" s="93">
        <v>11385</v>
      </c>
    </row>
    <row r="28" spans="2:22" x14ac:dyDescent="0.25">
      <c r="B28" s="79" t="s">
        <v>25</v>
      </c>
      <c r="C28" s="94">
        <v>2656</v>
      </c>
      <c r="D28" s="56">
        <f t="shared" si="15"/>
        <v>9958</v>
      </c>
      <c r="E28" s="63">
        <v>2441</v>
      </c>
      <c r="F28" s="63">
        <v>1851</v>
      </c>
      <c r="G28" s="63">
        <v>1595</v>
      </c>
      <c r="H28" s="63">
        <v>2360</v>
      </c>
      <c r="I28" s="64">
        <v>1711</v>
      </c>
      <c r="J28" s="65">
        <f t="shared" si="16"/>
        <v>21183</v>
      </c>
      <c r="K28" s="83">
        <f t="shared" si="17"/>
        <v>7889</v>
      </c>
      <c r="L28" s="83">
        <f t="shared" si="18"/>
        <v>13294</v>
      </c>
      <c r="M28" s="95">
        <v>1175</v>
      </c>
      <c r="N28" s="63">
        <v>974</v>
      </c>
      <c r="O28" s="63">
        <v>1831</v>
      </c>
      <c r="P28" s="63">
        <v>1414</v>
      </c>
      <c r="Q28" s="63">
        <v>2495</v>
      </c>
      <c r="R28" s="63">
        <v>2364</v>
      </c>
      <c r="S28" s="63">
        <v>3001</v>
      </c>
      <c r="T28" s="63">
        <v>2359</v>
      </c>
      <c r="U28" s="63">
        <v>2492</v>
      </c>
      <c r="V28" s="67">
        <v>3078</v>
      </c>
    </row>
    <row r="29" spans="2:22" x14ac:dyDescent="0.25">
      <c r="B29" s="79" t="s">
        <v>26</v>
      </c>
      <c r="C29" s="94">
        <v>1312</v>
      </c>
      <c r="D29" s="56">
        <f t="shared" si="15"/>
        <v>4518</v>
      </c>
      <c r="E29" s="63">
        <v>1004</v>
      </c>
      <c r="F29" s="63">
        <v>1102</v>
      </c>
      <c r="G29" s="63">
        <v>695</v>
      </c>
      <c r="H29" s="63">
        <v>487</v>
      </c>
      <c r="I29" s="64">
        <v>1230</v>
      </c>
      <c r="J29" s="65">
        <f t="shared" si="16"/>
        <v>21113</v>
      </c>
      <c r="K29" s="83">
        <f t="shared" si="17"/>
        <v>7845</v>
      </c>
      <c r="L29" s="83">
        <f t="shared" si="18"/>
        <v>13268</v>
      </c>
      <c r="M29" s="95">
        <v>1021</v>
      </c>
      <c r="N29" s="63">
        <v>1528</v>
      </c>
      <c r="O29" s="63">
        <v>1143</v>
      </c>
      <c r="P29" s="63">
        <v>2217</v>
      </c>
      <c r="Q29" s="63">
        <v>1936</v>
      </c>
      <c r="R29" s="63">
        <v>2103</v>
      </c>
      <c r="S29" s="63">
        <v>2599</v>
      </c>
      <c r="T29" s="63">
        <v>2706</v>
      </c>
      <c r="U29" s="63">
        <v>3153</v>
      </c>
      <c r="V29" s="67">
        <v>2707</v>
      </c>
    </row>
    <row r="30" spans="2:22" x14ac:dyDescent="0.25">
      <c r="B30" s="79" t="s">
        <v>27</v>
      </c>
      <c r="C30" s="94">
        <v>319</v>
      </c>
      <c r="D30" s="56">
        <f t="shared" si="15"/>
        <v>1477</v>
      </c>
      <c r="E30" s="63">
        <v>355</v>
      </c>
      <c r="F30" s="63">
        <v>429</v>
      </c>
      <c r="G30" s="63">
        <v>315</v>
      </c>
      <c r="H30" s="63">
        <v>183</v>
      </c>
      <c r="I30" s="64">
        <v>195</v>
      </c>
      <c r="J30" s="65">
        <f t="shared" si="16"/>
        <v>8616</v>
      </c>
      <c r="K30" s="83">
        <f t="shared" si="17"/>
        <v>2008</v>
      </c>
      <c r="L30" s="83">
        <f t="shared" si="18"/>
        <v>6608</v>
      </c>
      <c r="M30" s="95">
        <v>180</v>
      </c>
      <c r="N30" s="63">
        <v>196</v>
      </c>
      <c r="O30" s="63">
        <v>312</v>
      </c>
      <c r="P30" s="63">
        <v>511</v>
      </c>
      <c r="Q30" s="63">
        <v>809</v>
      </c>
      <c r="R30" s="63">
        <v>1040</v>
      </c>
      <c r="S30" s="63">
        <v>1065</v>
      </c>
      <c r="T30" s="63">
        <v>1654</v>
      </c>
      <c r="U30" s="63">
        <v>1390</v>
      </c>
      <c r="V30" s="67">
        <v>1459</v>
      </c>
    </row>
    <row r="31" spans="2:22" x14ac:dyDescent="0.25">
      <c r="B31" s="79" t="s">
        <v>28</v>
      </c>
      <c r="C31" s="94">
        <v>923</v>
      </c>
      <c r="D31" s="56">
        <f t="shared" si="15"/>
        <v>4109</v>
      </c>
      <c r="E31" s="63">
        <v>860</v>
      </c>
      <c r="F31" s="63">
        <v>926</v>
      </c>
      <c r="G31" s="63">
        <v>751</v>
      </c>
      <c r="H31" s="63">
        <v>801</v>
      </c>
      <c r="I31" s="64">
        <v>771</v>
      </c>
      <c r="J31" s="65">
        <f t="shared" si="16"/>
        <v>15646</v>
      </c>
      <c r="K31" s="83">
        <f t="shared" si="17"/>
        <v>6405</v>
      </c>
      <c r="L31" s="83">
        <f t="shared" si="18"/>
        <v>9241</v>
      </c>
      <c r="M31" s="95">
        <v>773</v>
      </c>
      <c r="N31" s="63">
        <v>636</v>
      </c>
      <c r="O31" s="63">
        <v>993</v>
      </c>
      <c r="P31" s="63">
        <v>1344</v>
      </c>
      <c r="Q31" s="63">
        <v>2659</v>
      </c>
      <c r="R31" s="63">
        <v>1836</v>
      </c>
      <c r="S31" s="63">
        <v>1976</v>
      </c>
      <c r="T31" s="63">
        <v>1883</v>
      </c>
      <c r="U31" s="63">
        <v>1844</v>
      </c>
      <c r="V31" s="67">
        <v>1702</v>
      </c>
    </row>
    <row r="32" spans="2:22" x14ac:dyDescent="0.25">
      <c r="B32" s="79" t="s">
        <v>29</v>
      </c>
      <c r="C32" s="94">
        <v>1593</v>
      </c>
      <c r="D32" s="56">
        <f t="shared" si="15"/>
        <v>7727</v>
      </c>
      <c r="E32" s="63">
        <v>1446</v>
      </c>
      <c r="F32" s="63">
        <v>2267</v>
      </c>
      <c r="G32" s="63">
        <v>1686</v>
      </c>
      <c r="H32" s="63">
        <v>1177</v>
      </c>
      <c r="I32" s="64">
        <v>1151</v>
      </c>
      <c r="J32" s="65">
        <f t="shared" si="16"/>
        <v>15525</v>
      </c>
      <c r="K32" s="83">
        <f t="shared" si="17"/>
        <v>7153</v>
      </c>
      <c r="L32" s="83">
        <f t="shared" si="18"/>
        <v>8372</v>
      </c>
      <c r="M32" s="95">
        <v>1473</v>
      </c>
      <c r="N32" s="63">
        <v>947</v>
      </c>
      <c r="O32" s="63">
        <v>1388</v>
      </c>
      <c r="P32" s="63">
        <v>1567</v>
      </c>
      <c r="Q32" s="63">
        <v>1778</v>
      </c>
      <c r="R32" s="63">
        <v>1837</v>
      </c>
      <c r="S32" s="63">
        <v>1479</v>
      </c>
      <c r="T32" s="63">
        <v>1547</v>
      </c>
      <c r="U32" s="63">
        <v>1327</v>
      </c>
      <c r="V32" s="67">
        <v>2182</v>
      </c>
    </row>
    <row r="33" spans="2:22" x14ac:dyDescent="0.25">
      <c r="B33" s="79" t="s">
        <v>30</v>
      </c>
      <c r="C33" s="94">
        <v>1293</v>
      </c>
      <c r="D33" s="56">
        <f t="shared" si="15"/>
        <v>4166</v>
      </c>
      <c r="E33" s="63">
        <v>821</v>
      </c>
      <c r="F33" s="63">
        <v>1257</v>
      </c>
      <c r="G33" s="63">
        <v>730</v>
      </c>
      <c r="H33" s="63">
        <v>989</v>
      </c>
      <c r="I33" s="64">
        <v>369</v>
      </c>
      <c r="J33" s="65">
        <f t="shared" si="16"/>
        <v>5825</v>
      </c>
      <c r="K33" s="83">
        <f t="shared" si="17"/>
        <v>3645</v>
      </c>
      <c r="L33" s="83">
        <f t="shared" si="18"/>
        <v>2180</v>
      </c>
      <c r="M33" s="95">
        <v>341</v>
      </c>
      <c r="N33" s="63">
        <v>1080</v>
      </c>
      <c r="O33" s="63">
        <v>319</v>
      </c>
      <c r="P33" s="63">
        <v>649</v>
      </c>
      <c r="Q33" s="63">
        <v>1256</v>
      </c>
      <c r="R33" s="63">
        <v>740</v>
      </c>
      <c r="S33" s="63">
        <v>695</v>
      </c>
      <c r="T33" s="63">
        <v>293</v>
      </c>
      <c r="U33" s="63">
        <v>195</v>
      </c>
      <c r="V33" s="67">
        <v>257</v>
      </c>
    </row>
    <row r="34" spans="2:22" x14ac:dyDescent="0.25">
      <c r="B34" s="79"/>
      <c r="C34" s="43"/>
      <c r="D34" s="56"/>
      <c r="E34" s="43"/>
      <c r="F34" s="43"/>
      <c r="G34" s="43"/>
      <c r="H34" s="43"/>
      <c r="I34" s="39"/>
      <c r="J34" s="96"/>
      <c r="K34" s="83"/>
      <c r="L34" s="83"/>
      <c r="M34" s="97"/>
      <c r="N34" s="43"/>
      <c r="O34" s="43"/>
      <c r="P34" s="98"/>
      <c r="Q34" s="88"/>
      <c r="R34" s="88"/>
      <c r="S34" s="88"/>
      <c r="T34" s="88"/>
      <c r="U34" s="88"/>
      <c r="V34" s="89"/>
    </row>
    <row r="35" spans="2:22" x14ac:dyDescent="0.25">
      <c r="B35" s="79" t="s">
        <v>31</v>
      </c>
      <c r="C35" s="47">
        <f>SUM(C36:C38)</f>
        <v>5140</v>
      </c>
      <c r="D35" s="48">
        <f t="shared" ref="D35:D38" si="19">(E35+F35+G35+H35+I35)</f>
        <v>26218</v>
      </c>
      <c r="E35" s="47">
        <f>SUM(E36:E38)</f>
        <v>6442</v>
      </c>
      <c r="F35" s="47">
        <f>SUM(F36:F38)</f>
        <v>5910</v>
      </c>
      <c r="G35" s="47">
        <f>SUM(G36:G38)</f>
        <v>5938</v>
      </c>
      <c r="H35" s="47">
        <v>4383</v>
      </c>
      <c r="I35" s="90">
        <v>3545</v>
      </c>
      <c r="J35" s="91">
        <f>(M35+N35+O35+P35+Q35+R35+S35+T35+U35+V35)</f>
        <v>76876</v>
      </c>
      <c r="K35" s="51">
        <f>(M35+N35+O35+P35+Q35)</f>
        <v>29543</v>
      </c>
      <c r="L35" s="51">
        <f>(R35+S35+T35+U35+V35)</f>
        <v>47333</v>
      </c>
      <c r="M35" s="92">
        <v>2960</v>
      </c>
      <c r="N35" s="47">
        <v>3401</v>
      </c>
      <c r="O35" s="47">
        <v>6930</v>
      </c>
      <c r="P35" s="47">
        <v>7364</v>
      </c>
      <c r="Q35" s="47">
        <v>8888</v>
      </c>
      <c r="R35" s="47">
        <v>7542</v>
      </c>
      <c r="S35" s="47">
        <v>9203</v>
      </c>
      <c r="T35" s="47">
        <v>9154</v>
      </c>
      <c r="U35" s="47">
        <v>10281</v>
      </c>
      <c r="V35" s="93">
        <v>11153</v>
      </c>
    </row>
    <row r="36" spans="2:22" x14ac:dyDescent="0.25">
      <c r="B36" s="79" t="s">
        <v>32</v>
      </c>
      <c r="C36" s="94">
        <v>1303</v>
      </c>
      <c r="D36" s="56">
        <f t="shared" si="19"/>
        <v>5118</v>
      </c>
      <c r="E36" s="63">
        <v>1311</v>
      </c>
      <c r="F36" s="63">
        <v>1220</v>
      </c>
      <c r="G36" s="63">
        <v>1004</v>
      </c>
      <c r="H36" s="63">
        <v>644</v>
      </c>
      <c r="I36" s="64">
        <v>939</v>
      </c>
      <c r="J36" s="65">
        <f>(M36+N36+O36+P36+Q36+R36+S36+T36+U36+V36)</f>
        <v>15836</v>
      </c>
      <c r="K36" s="83">
        <f>(M36+N36+O36+P36+Q36)</f>
        <v>5918</v>
      </c>
      <c r="L36" s="83">
        <f>(R36+S36+T36+U36+V36)</f>
        <v>9918</v>
      </c>
      <c r="M36" s="95">
        <v>839</v>
      </c>
      <c r="N36" s="63">
        <v>619</v>
      </c>
      <c r="O36" s="63">
        <v>1288</v>
      </c>
      <c r="P36" s="63">
        <v>1300</v>
      </c>
      <c r="Q36" s="63">
        <v>1872</v>
      </c>
      <c r="R36" s="63">
        <v>1773</v>
      </c>
      <c r="S36" s="63">
        <v>1837</v>
      </c>
      <c r="T36" s="63">
        <v>1578</v>
      </c>
      <c r="U36" s="63">
        <v>1983</v>
      </c>
      <c r="V36" s="67">
        <v>2747</v>
      </c>
    </row>
    <row r="37" spans="2:22" x14ac:dyDescent="0.25">
      <c r="B37" s="79" t="s">
        <v>33</v>
      </c>
      <c r="C37" s="94">
        <v>2080</v>
      </c>
      <c r="D37" s="56">
        <f t="shared" si="19"/>
        <v>15745</v>
      </c>
      <c r="E37" s="63">
        <v>3839</v>
      </c>
      <c r="F37" s="63">
        <v>3514</v>
      </c>
      <c r="G37" s="63">
        <v>3981</v>
      </c>
      <c r="H37" s="63">
        <v>2512</v>
      </c>
      <c r="I37" s="64">
        <v>1899</v>
      </c>
      <c r="J37" s="65">
        <f>(M37+N37+O37+P37+Q37+R37+S37+T37+U37+V37)</f>
        <v>35880</v>
      </c>
      <c r="K37" s="83">
        <f>(M37+N37+O37+P37+Q37)</f>
        <v>12419</v>
      </c>
      <c r="L37" s="83">
        <f>(R37+S37+T37+U37+V37)</f>
        <v>23461</v>
      </c>
      <c r="M37" s="95">
        <v>862</v>
      </c>
      <c r="N37" s="63">
        <v>1476</v>
      </c>
      <c r="O37" s="63">
        <v>3459</v>
      </c>
      <c r="P37" s="63">
        <v>3031</v>
      </c>
      <c r="Q37" s="63">
        <v>3591</v>
      </c>
      <c r="R37" s="63">
        <v>3821</v>
      </c>
      <c r="S37" s="63">
        <v>4428</v>
      </c>
      <c r="T37" s="63">
        <v>5013</v>
      </c>
      <c r="U37" s="63">
        <v>5249</v>
      </c>
      <c r="V37" s="67">
        <v>4950</v>
      </c>
    </row>
    <row r="38" spans="2:22" x14ac:dyDescent="0.25">
      <c r="B38" s="79" t="s">
        <v>34</v>
      </c>
      <c r="C38" s="94">
        <v>1757</v>
      </c>
      <c r="D38" s="56">
        <f t="shared" si="19"/>
        <v>5355</v>
      </c>
      <c r="E38" s="63">
        <v>1292</v>
      </c>
      <c r="F38" s="63">
        <v>1176</v>
      </c>
      <c r="G38" s="63">
        <v>953</v>
      </c>
      <c r="H38" s="63">
        <v>1227</v>
      </c>
      <c r="I38" s="64">
        <v>707</v>
      </c>
      <c r="J38" s="65">
        <f>(M38+N38+O38+P38+Q38+R38+S38+T38+U38+V38)</f>
        <v>25160</v>
      </c>
      <c r="K38" s="83">
        <f>(M38+N38+O38+P38+Q38)</f>
        <v>11206</v>
      </c>
      <c r="L38" s="83">
        <f>(R38+S38+T38+U38+V38)</f>
        <v>13954</v>
      </c>
      <c r="M38" s="95">
        <v>1259</v>
      </c>
      <c r="N38" s="63">
        <v>1306</v>
      </c>
      <c r="O38" s="63">
        <v>2183</v>
      </c>
      <c r="P38" s="63">
        <v>3033</v>
      </c>
      <c r="Q38" s="63">
        <v>3425</v>
      </c>
      <c r="R38" s="63">
        <v>1948</v>
      </c>
      <c r="S38" s="63">
        <v>2938</v>
      </c>
      <c r="T38" s="63">
        <v>2563</v>
      </c>
      <c r="U38" s="63">
        <v>3049</v>
      </c>
      <c r="V38" s="67">
        <v>3456</v>
      </c>
    </row>
    <row r="39" spans="2:22" x14ac:dyDescent="0.25">
      <c r="B39" s="79"/>
      <c r="C39" s="43"/>
      <c r="D39" s="56"/>
      <c r="E39" s="43"/>
      <c r="F39" s="43"/>
      <c r="G39" s="43"/>
      <c r="H39" s="43"/>
      <c r="I39" s="39"/>
      <c r="J39" s="96"/>
      <c r="K39" s="83"/>
      <c r="L39" s="83"/>
      <c r="M39" s="97"/>
      <c r="N39" s="43"/>
      <c r="O39" s="43"/>
      <c r="P39" s="98"/>
      <c r="Q39" s="63"/>
      <c r="R39" s="43"/>
      <c r="S39" s="43"/>
      <c r="T39" s="43"/>
      <c r="U39" s="63"/>
      <c r="V39" s="99"/>
    </row>
    <row r="40" spans="2:22" x14ac:dyDescent="0.25">
      <c r="B40" s="79" t="s">
        <v>35</v>
      </c>
      <c r="C40" s="47">
        <f>SUM(C41:C43)</f>
        <v>2187</v>
      </c>
      <c r="D40" s="48">
        <f t="shared" ref="D40:D43" si="20">(E40+F40+G40+H40+I40)</f>
        <v>7964</v>
      </c>
      <c r="E40" s="47">
        <f>SUM(E41:E43)</f>
        <v>1460</v>
      </c>
      <c r="F40" s="47">
        <f>SUM(F41:F43)</f>
        <v>2017</v>
      </c>
      <c r="G40" s="47">
        <f>SUM(G41:G43)</f>
        <v>1552</v>
      </c>
      <c r="H40" s="47">
        <v>1724</v>
      </c>
      <c r="I40" s="90">
        <v>1211</v>
      </c>
      <c r="J40" s="91">
        <f>(M40+N40+O40+P40+Q40+R40+S40+T40+U40+V40)</f>
        <v>25797</v>
      </c>
      <c r="K40" s="51">
        <f>(M40+N40+O40+P40+Q40)</f>
        <v>10317</v>
      </c>
      <c r="L40" s="51">
        <f>(R40+S40+T40+U40+V40)</f>
        <v>15480</v>
      </c>
      <c r="M40" s="92">
        <v>1443</v>
      </c>
      <c r="N40" s="47">
        <v>1513</v>
      </c>
      <c r="O40" s="47">
        <v>2180</v>
      </c>
      <c r="P40" s="47">
        <v>2391</v>
      </c>
      <c r="Q40" s="47">
        <v>2790</v>
      </c>
      <c r="R40" s="47">
        <v>2909</v>
      </c>
      <c r="S40" s="47">
        <v>3129</v>
      </c>
      <c r="T40" s="47">
        <v>3312</v>
      </c>
      <c r="U40" s="47">
        <v>2803</v>
      </c>
      <c r="V40" s="93">
        <v>3327</v>
      </c>
    </row>
    <row r="41" spans="2:22" x14ac:dyDescent="0.25">
      <c r="B41" s="79" t="s">
        <v>36</v>
      </c>
      <c r="C41" s="94">
        <v>332</v>
      </c>
      <c r="D41" s="56">
        <f t="shared" si="20"/>
        <v>1155</v>
      </c>
      <c r="E41" s="63">
        <v>213</v>
      </c>
      <c r="F41" s="63">
        <v>221</v>
      </c>
      <c r="G41" s="63">
        <v>276</v>
      </c>
      <c r="H41" s="63">
        <v>223</v>
      </c>
      <c r="I41" s="64">
        <v>222</v>
      </c>
      <c r="J41" s="65">
        <f>(M41+N41+O41+P41+Q41+R41+S41+T41+U41+V41)</f>
        <v>5699</v>
      </c>
      <c r="K41" s="83">
        <f>(M41+N41+O41+P41+Q41)</f>
        <v>1638</v>
      </c>
      <c r="L41" s="83">
        <f>(R41+S41+T41+U41+V41)</f>
        <v>4061</v>
      </c>
      <c r="M41" s="95">
        <v>260</v>
      </c>
      <c r="N41" s="63">
        <v>252</v>
      </c>
      <c r="O41" s="63">
        <v>333</v>
      </c>
      <c r="P41" s="63">
        <v>305</v>
      </c>
      <c r="Q41" s="63">
        <v>488</v>
      </c>
      <c r="R41" s="63">
        <v>525</v>
      </c>
      <c r="S41" s="63">
        <v>791</v>
      </c>
      <c r="T41" s="63">
        <v>928</v>
      </c>
      <c r="U41" s="63">
        <v>886</v>
      </c>
      <c r="V41" s="67">
        <v>931</v>
      </c>
    </row>
    <row r="42" spans="2:22" x14ac:dyDescent="0.25">
      <c r="B42" s="79" t="s">
        <v>37</v>
      </c>
      <c r="C42" s="94">
        <v>1214</v>
      </c>
      <c r="D42" s="56">
        <f t="shared" si="20"/>
        <v>4145</v>
      </c>
      <c r="E42" s="63">
        <v>790</v>
      </c>
      <c r="F42" s="63">
        <v>1391</v>
      </c>
      <c r="G42" s="63">
        <v>671</v>
      </c>
      <c r="H42" s="63">
        <v>717</v>
      </c>
      <c r="I42" s="64">
        <v>576</v>
      </c>
      <c r="J42" s="65">
        <f>(M42+N42+O42+P42+Q42+R42+S42+T42+U42+V42)</f>
        <v>11279</v>
      </c>
      <c r="K42" s="83">
        <f>(M42+N42+O42+P42+Q42)</f>
        <v>4964</v>
      </c>
      <c r="L42" s="83">
        <f>(R42+S42+T42+U42+V42)</f>
        <v>6315</v>
      </c>
      <c r="M42" s="95">
        <v>714</v>
      </c>
      <c r="N42" s="63">
        <v>706</v>
      </c>
      <c r="O42" s="63">
        <v>908</v>
      </c>
      <c r="P42" s="63">
        <v>1327</v>
      </c>
      <c r="Q42" s="63">
        <v>1309</v>
      </c>
      <c r="R42" s="63">
        <v>1000</v>
      </c>
      <c r="S42" s="63">
        <v>1244</v>
      </c>
      <c r="T42" s="63">
        <v>1470</v>
      </c>
      <c r="U42" s="63">
        <v>1368</v>
      </c>
      <c r="V42" s="67">
        <v>1233</v>
      </c>
    </row>
    <row r="43" spans="2:22" x14ac:dyDescent="0.25">
      <c r="B43" s="79" t="s">
        <v>38</v>
      </c>
      <c r="C43" s="94">
        <v>641</v>
      </c>
      <c r="D43" s="56">
        <f t="shared" si="20"/>
        <v>2664</v>
      </c>
      <c r="E43" s="63">
        <v>457</v>
      </c>
      <c r="F43" s="63">
        <v>405</v>
      </c>
      <c r="G43" s="63">
        <v>605</v>
      </c>
      <c r="H43" s="63">
        <v>784</v>
      </c>
      <c r="I43" s="64">
        <v>413</v>
      </c>
      <c r="J43" s="65">
        <f>(M43+N43+O43+P43+Q43+R43+S43+T43+U43+V43)</f>
        <v>8819</v>
      </c>
      <c r="K43" s="83">
        <f>(M43+N43+O43+P43+Q43)</f>
        <v>3715</v>
      </c>
      <c r="L43" s="83">
        <f>(R43+S43+T43+U43+V43)</f>
        <v>5104</v>
      </c>
      <c r="M43" s="95">
        <v>469</v>
      </c>
      <c r="N43" s="63">
        <v>555</v>
      </c>
      <c r="O43" s="63">
        <v>939</v>
      </c>
      <c r="P43" s="63">
        <v>759</v>
      </c>
      <c r="Q43" s="63">
        <v>993</v>
      </c>
      <c r="R43" s="63">
        <v>1384</v>
      </c>
      <c r="S43" s="63">
        <v>1094</v>
      </c>
      <c r="T43" s="63">
        <v>914</v>
      </c>
      <c r="U43" s="63">
        <v>549</v>
      </c>
      <c r="V43" s="67">
        <v>1163</v>
      </c>
    </row>
    <row r="44" spans="2:22" x14ac:dyDescent="0.25">
      <c r="B44" s="79"/>
      <c r="C44" s="43"/>
      <c r="D44" s="56"/>
      <c r="E44" s="43"/>
      <c r="F44" s="43"/>
      <c r="G44" s="43"/>
      <c r="H44" s="43"/>
      <c r="I44" s="39"/>
      <c r="J44" s="96"/>
      <c r="K44" s="83"/>
      <c r="L44" s="83"/>
      <c r="M44" s="97"/>
      <c r="N44" s="43"/>
      <c r="O44" s="43"/>
      <c r="P44" s="98"/>
      <c r="Q44" s="63"/>
      <c r="R44" s="43"/>
      <c r="S44" s="43"/>
      <c r="T44" s="43"/>
      <c r="U44" s="43"/>
      <c r="V44" s="99"/>
    </row>
    <row r="45" spans="2:22" x14ac:dyDescent="0.25">
      <c r="B45" s="79" t="s">
        <v>39</v>
      </c>
      <c r="C45" s="47">
        <f>SUM(C46:C48)</f>
        <v>593</v>
      </c>
      <c r="D45" s="48">
        <f t="shared" ref="D45:D48" si="21">(E45+F45+G45+H45+I45)</f>
        <v>1972</v>
      </c>
      <c r="E45" s="47">
        <f>SUM(E46:E48)</f>
        <v>384</v>
      </c>
      <c r="F45" s="47">
        <f>SUM(F46:F48)</f>
        <v>465</v>
      </c>
      <c r="G45" s="47">
        <f>SUM(G46:G48)</f>
        <v>319</v>
      </c>
      <c r="H45" s="47">
        <v>331</v>
      </c>
      <c r="I45" s="90">
        <v>473</v>
      </c>
      <c r="J45" s="91">
        <f>(M45+N45+O45+P45+Q45+R45+S45+T45+U45+V45)</f>
        <v>13035</v>
      </c>
      <c r="K45" s="51">
        <f>(M45+N45+O45+P45+Q45)</f>
        <v>5570</v>
      </c>
      <c r="L45" s="51">
        <f>(R45+S45+T45+U45+V45)</f>
        <v>7465</v>
      </c>
      <c r="M45" s="92">
        <v>462</v>
      </c>
      <c r="N45" s="47">
        <v>582</v>
      </c>
      <c r="O45" s="47">
        <v>818</v>
      </c>
      <c r="P45" s="47">
        <v>1315</v>
      </c>
      <c r="Q45" s="47">
        <v>2393</v>
      </c>
      <c r="R45" s="47">
        <v>1843</v>
      </c>
      <c r="S45" s="47">
        <v>1546</v>
      </c>
      <c r="T45" s="47">
        <v>1671</v>
      </c>
      <c r="U45" s="47">
        <v>1352</v>
      </c>
      <c r="V45" s="93">
        <v>1053</v>
      </c>
    </row>
    <row r="46" spans="2:22" x14ac:dyDescent="0.25">
      <c r="B46" s="79" t="s">
        <v>40</v>
      </c>
      <c r="C46" s="94">
        <v>49</v>
      </c>
      <c r="D46" s="56">
        <f t="shared" si="21"/>
        <v>301</v>
      </c>
      <c r="E46" s="63">
        <v>25</v>
      </c>
      <c r="F46" s="63">
        <v>46</v>
      </c>
      <c r="G46" s="63">
        <v>38</v>
      </c>
      <c r="H46" s="63">
        <v>70</v>
      </c>
      <c r="I46" s="64">
        <v>122</v>
      </c>
      <c r="J46" s="65">
        <f>(M46+N46+O46+P46+Q46+R46+S46+T46+U46+V46)</f>
        <v>1077</v>
      </c>
      <c r="K46" s="83">
        <f>(M46+N46+O46+P46+Q46)</f>
        <v>588</v>
      </c>
      <c r="L46" s="83">
        <f>(R46+S46+T46+U46+V46)</f>
        <v>489</v>
      </c>
      <c r="M46" s="95">
        <v>138</v>
      </c>
      <c r="N46" s="63">
        <v>81</v>
      </c>
      <c r="O46" s="63">
        <v>135</v>
      </c>
      <c r="P46" s="63">
        <v>120</v>
      </c>
      <c r="Q46" s="63">
        <v>114</v>
      </c>
      <c r="R46" s="63">
        <v>120</v>
      </c>
      <c r="S46" s="63">
        <v>107</v>
      </c>
      <c r="T46" s="63">
        <v>103</v>
      </c>
      <c r="U46" s="63">
        <v>80</v>
      </c>
      <c r="V46" s="67">
        <v>79</v>
      </c>
    </row>
    <row r="47" spans="2:22" x14ac:dyDescent="0.25">
      <c r="B47" s="79" t="s">
        <v>41</v>
      </c>
      <c r="C47" s="94">
        <v>224</v>
      </c>
      <c r="D47" s="56">
        <f t="shared" si="21"/>
        <v>455</v>
      </c>
      <c r="E47" s="63">
        <v>85</v>
      </c>
      <c r="F47" s="63">
        <v>68</v>
      </c>
      <c r="G47" s="63">
        <v>114</v>
      </c>
      <c r="H47" s="63">
        <v>93</v>
      </c>
      <c r="I47" s="64">
        <v>95</v>
      </c>
      <c r="J47" s="65">
        <f>(M47+N47+O47+P47+Q47+R47+S47+T47+U47+V47)</f>
        <v>2781</v>
      </c>
      <c r="K47" s="83">
        <f>(M47+N47+O47+P47+Q47)</f>
        <v>1220</v>
      </c>
      <c r="L47" s="83">
        <f>(R47+S47+T47+U47+V47)</f>
        <v>1561</v>
      </c>
      <c r="M47" s="95">
        <v>159</v>
      </c>
      <c r="N47" s="63">
        <v>184</v>
      </c>
      <c r="O47" s="63">
        <v>256</v>
      </c>
      <c r="P47" s="63">
        <v>287</v>
      </c>
      <c r="Q47" s="63">
        <v>334</v>
      </c>
      <c r="R47" s="63">
        <v>355</v>
      </c>
      <c r="S47" s="63">
        <v>334</v>
      </c>
      <c r="T47" s="63">
        <v>333</v>
      </c>
      <c r="U47" s="63">
        <v>286</v>
      </c>
      <c r="V47" s="67">
        <v>253</v>
      </c>
    </row>
    <row r="48" spans="2:22" x14ac:dyDescent="0.25">
      <c r="B48" s="79" t="s">
        <v>42</v>
      </c>
      <c r="C48" s="94">
        <v>320</v>
      </c>
      <c r="D48" s="56">
        <f t="shared" si="21"/>
        <v>1216</v>
      </c>
      <c r="E48" s="63">
        <v>274</v>
      </c>
      <c r="F48" s="63">
        <v>351</v>
      </c>
      <c r="G48" s="63">
        <v>167</v>
      </c>
      <c r="H48" s="63">
        <v>168</v>
      </c>
      <c r="I48" s="64">
        <v>256</v>
      </c>
      <c r="J48" s="65">
        <f>(M48+N48+O48+P48+Q48+R48+S48+T48+U48+V48)</f>
        <v>9177</v>
      </c>
      <c r="K48" s="83">
        <f>(M48+N48+O48+P48+Q48)</f>
        <v>3762</v>
      </c>
      <c r="L48" s="83">
        <f>(R48+S48+T48+U48+V48)</f>
        <v>5415</v>
      </c>
      <c r="M48" s="95">
        <v>165</v>
      </c>
      <c r="N48" s="63">
        <v>317</v>
      </c>
      <c r="O48" s="63">
        <v>427</v>
      </c>
      <c r="P48" s="63">
        <v>908</v>
      </c>
      <c r="Q48" s="63">
        <v>1945</v>
      </c>
      <c r="R48" s="63">
        <v>1368</v>
      </c>
      <c r="S48" s="63">
        <v>1105</v>
      </c>
      <c r="T48" s="63">
        <v>1235</v>
      </c>
      <c r="U48" s="63">
        <v>986</v>
      </c>
      <c r="V48" s="67">
        <v>721</v>
      </c>
    </row>
    <row r="49" spans="2:22" x14ac:dyDescent="0.25">
      <c r="B49" s="79"/>
      <c r="C49" s="43"/>
      <c r="D49" s="56"/>
      <c r="E49" s="43"/>
      <c r="F49" s="43"/>
      <c r="G49" s="43"/>
      <c r="H49" s="43"/>
      <c r="I49" s="39"/>
      <c r="J49" s="96"/>
      <c r="K49" s="83"/>
      <c r="L49" s="83"/>
      <c r="M49" s="97"/>
      <c r="N49" s="43"/>
      <c r="O49" s="43"/>
      <c r="P49" s="98"/>
      <c r="Q49" s="63"/>
      <c r="R49" s="63"/>
      <c r="S49" s="43"/>
      <c r="T49" s="43"/>
      <c r="U49" s="43"/>
      <c r="V49" s="99"/>
    </row>
    <row r="50" spans="2:22" x14ac:dyDescent="0.25">
      <c r="B50" s="79" t="s">
        <v>43</v>
      </c>
      <c r="C50" s="47">
        <f>SUM(C51:C55)</f>
        <v>421</v>
      </c>
      <c r="D50" s="48">
        <f t="shared" ref="D50:D55" si="22">(E50+F50+G50+H50+I50)</f>
        <v>4035</v>
      </c>
      <c r="E50" s="47">
        <f>SUM(E51:E55)</f>
        <v>583</v>
      </c>
      <c r="F50" s="47">
        <f>SUM(F51:F55)</f>
        <v>796</v>
      </c>
      <c r="G50" s="47">
        <f>SUM(G51:G55)</f>
        <v>1120</v>
      </c>
      <c r="H50" s="47">
        <v>704</v>
      </c>
      <c r="I50" s="90">
        <v>832</v>
      </c>
      <c r="J50" s="91">
        <f t="shared" ref="J50:J55" si="23">(M50+N50+O50+P50+Q50+R50+S50+T50+U50+V50)</f>
        <v>19420</v>
      </c>
      <c r="K50" s="51">
        <f t="shared" ref="K50:K55" si="24">(M50+N50+O50+P50+Q50)</f>
        <v>7646</v>
      </c>
      <c r="L50" s="51">
        <f t="shared" ref="L50:L55" si="25">(R50+S50+T50+U50+V50)</f>
        <v>11774</v>
      </c>
      <c r="M50" s="92">
        <v>754</v>
      </c>
      <c r="N50" s="47">
        <v>1290</v>
      </c>
      <c r="O50" s="47">
        <v>1447</v>
      </c>
      <c r="P50" s="47">
        <v>1802</v>
      </c>
      <c r="Q50" s="47">
        <v>2353</v>
      </c>
      <c r="R50" s="47">
        <v>2335</v>
      </c>
      <c r="S50" s="47">
        <v>2618</v>
      </c>
      <c r="T50" s="47">
        <v>2472</v>
      </c>
      <c r="U50" s="47">
        <v>2335</v>
      </c>
      <c r="V50" s="93">
        <v>2014</v>
      </c>
    </row>
    <row r="51" spans="2:22" x14ac:dyDescent="0.25">
      <c r="B51" s="79" t="s">
        <v>44</v>
      </c>
      <c r="C51" s="94">
        <v>46</v>
      </c>
      <c r="D51" s="56">
        <f t="shared" si="22"/>
        <v>198</v>
      </c>
      <c r="E51" s="63">
        <v>35</v>
      </c>
      <c r="F51" s="63">
        <v>39</v>
      </c>
      <c r="G51" s="63">
        <v>28</v>
      </c>
      <c r="H51" s="63">
        <v>29</v>
      </c>
      <c r="I51" s="64">
        <v>67</v>
      </c>
      <c r="J51" s="65">
        <f t="shared" si="23"/>
        <v>1862</v>
      </c>
      <c r="K51" s="83">
        <f t="shared" si="24"/>
        <v>782</v>
      </c>
      <c r="L51" s="83">
        <f t="shared" si="25"/>
        <v>1080</v>
      </c>
      <c r="M51" s="95">
        <v>44</v>
      </c>
      <c r="N51" s="63">
        <v>91</v>
      </c>
      <c r="O51" s="63">
        <v>91</v>
      </c>
      <c r="P51" s="63">
        <v>194</v>
      </c>
      <c r="Q51" s="63">
        <v>362</v>
      </c>
      <c r="R51" s="63">
        <v>316</v>
      </c>
      <c r="S51" s="63">
        <v>260</v>
      </c>
      <c r="T51" s="63">
        <v>174</v>
      </c>
      <c r="U51" s="63">
        <v>176</v>
      </c>
      <c r="V51" s="67">
        <v>154</v>
      </c>
    </row>
    <row r="52" spans="2:22" x14ac:dyDescent="0.25">
      <c r="B52" s="79" t="s">
        <v>45</v>
      </c>
      <c r="C52" s="94">
        <v>109</v>
      </c>
      <c r="D52" s="56">
        <f t="shared" si="22"/>
        <v>1872</v>
      </c>
      <c r="E52" s="63">
        <v>278</v>
      </c>
      <c r="F52" s="63">
        <v>225</v>
      </c>
      <c r="G52" s="63">
        <v>701</v>
      </c>
      <c r="H52" s="63">
        <v>304</v>
      </c>
      <c r="I52" s="64">
        <v>364</v>
      </c>
      <c r="J52" s="65">
        <f t="shared" si="23"/>
        <v>6978</v>
      </c>
      <c r="K52" s="83">
        <f t="shared" si="24"/>
        <v>2402</v>
      </c>
      <c r="L52" s="83">
        <f t="shared" si="25"/>
        <v>4576</v>
      </c>
      <c r="M52" s="95">
        <v>236</v>
      </c>
      <c r="N52" s="63">
        <v>596</v>
      </c>
      <c r="O52" s="63">
        <v>422</v>
      </c>
      <c r="P52" s="63">
        <v>405</v>
      </c>
      <c r="Q52" s="63">
        <v>743</v>
      </c>
      <c r="R52" s="63">
        <v>811</v>
      </c>
      <c r="S52" s="63">
        <v>1089</v>
      </c>
      <c r="T52" s="63">
        <v>968</v>
      </c>
      <c r="U52" s="63">
        <v>940</v>
      </c>
      <c r="V52" s="67">
        <v>768</v>
      </c>
    </row>
    <row r="53" spans="2:22" x14ac:dyDescent="0.25">
      <c r="B53" s="79" t="s">
        <v>46</v>
      </c>
      <c r="C53" s="94">
        <v>25</v>
      </c>
      <c r="D53" s="56">
        <f t="shared" si="22"/>
        <v>237</v>
      </c>
      <c r="E53" s="63">
        <v>54</v>
      </c>
      <c r="F53" s="63">
        <v>45</v>
      </c>
      <c r="G53" s="63">
        <v>31</v>
      </c>
      <c r="H53" s="63">
        <v>46</v>
      </c>
      <c r="I53" s="64">
        <v>61</v>
      </c>
      <c r="J53" s="65">
        <f t="shared" si="23"/>
        <v>2580</v>
      </c>
      <c r="K53" s="83">
        <f t="shared" si="24"/>
        <v>855</v>
      </c>
      <c r="L53" s="83">
        <f t="shared" si="25"/>
        <v>1725</v>
      </c>
      <c r="M53" s="95">
        <v>117</v>
      </c>
      <c r="N53" s="63">
        <v>105</v>
      </c>
      <c r="O53" s="63">
        <v>233</v>
      </c>
      <c r="P53" s="63">
        <v>194</v>
      </c>
      <c r="Q53" s="63">
        <v>206</v>
      </c>
      <c r="R53" s="63">
        <v>221</v>
      </c>
      <c r="S53" s="63">
        <v>429</v>
      </c>
      <c r="T53" s="63">
        <v>394</v>
      </c>
      <c r="U53" s="63">
        <v>347</v>
      </c>
      <c r="V53" s="67">
        <v>334</v>
      </c>
    </row>
    <row r="54" spans="2:22" x14ac:dyDescent="0.25">
      <c r="B54" s="79" t="s">
        <v>47</v>
      </c>
      <c r="C54" s="94">
        <v>168</v>
      </c>
      <c r="D54" s="56">
        <f t="shared" si="22"/>
        <v>917</v>
      </c>
      <c r="E54" s="63">
        <v>173</v>
      </c>
      <c r="F54" s="63">
        <v>237</v>
      </c>
      <c r="G54" s="63">
        <v>184</v>
      </c>
      <c r="H54" s="63">
        <v>156</v>
      </c>
      <c r="I54" s="64">
        <v>167</v>
      </c>
      <c r="J54" s="65">
        <f t="shared" si="23"/>
        <v>3536</v>
      </c>
      <c r="K54" s="83">
        <f t="shared" si="24"/>
        <v>1381</v>
      </c>
      <c r="L54" s="83">
        <f t="shared" si="25"/>
        <v>2155</v>
      </c>
      <c r="M54" s="95">
        <v>152</v>
      </c>
      <c r="N54" s="63">
        <v>183</v>
      </c>
      <c r="O54" s="63">
        <v>221</v>
      </c>
      <c r="P54" s="63">
        <v>431</v>
      </c>
      <c r="Q54" s="63">
        <v>394</v>
      </c>
      <c r="R54" s="63">
        <v>362</v>
      </c>
      <c r="S54" s="63">
        <v>318</v>
      </c>
      <c r="T54" s="63">
        <v>549</v>
      </c>
      <c r="U54" s="63">
        <v>507</v>
      </c>
      <c r="V54" s="67">
        <v>419</v>
      </c>
    </row>
    <row r="55" spans="2:22" x14ac:dyDescent="0.25">
      <c r="B55" s="79" t="s">
        <v>48</v>
      </c>
      <c r="C55" s="94">
        <v>73</v>
      </c>
      <c r="D55" s="56">
        <f t="shared" si="22"/>
        <v>811</v>
      </c>
      <c r="E55" s="63">
        <v>43</v>
      </c>
      <c r="F55" s="63">
        <v>250</v>
      </c>
      <c r="G55" s="63">
        <v>176</v>
      </c>
      <c r="H55" s="63">
        <v>169</v>
      </c>
      <c r="I55" s="64">
        <v>173</v>
      </c>
      <c r="J55" s="65">
        <f t="shared" si="23"/>
        <v>4464</v>
      </c>
      <c r="K55" s="83">
        <f t="shared" si="24"/>
        <v>2226</v>
      </c>
      <c r="L55" s="83">
        <f t="shared" si="25"/>
        <v>2238</v>
      </c>
      <c r="M55" s="95">
        <v>205</v>
      </c>
      <c r="N55" s="63">
        <v>315</v>
      </c>
      <c r="O55" s="63">
        <v>480</v>
      </c>
      <c r="P55" s="63">
        <v>578</v>
      </c>
      <c r="Q55" s="63">
        <v>648</v>
      </c>
      <c r="R55" s="63">
        <v>625</v>
      </c>
      <c r="S55" s="63">
        <v>522</v>
      </c>
      <c r="T55" s="63">
        <v>387</v>
      </c>
      <c r="U55" s="63">
        <v>365</v>
      </c>
      <c r="V55" s="67">
        <v>339</v>
      </c>
    </row>
    <row r="56" spans="2:22" x14ac:dyDescent="0.25">
      <c r="B56" s="79"/>
      <c r="C56" s="43"/>
      <c r="D56" s="56"/>
      <c r="E56" s="43"/>
      <c r="F56" s="43"/>
      <c r="G56" s="43"/>
      <c r="H56" s="43"/>
      <c r="I56" s="39"/>
      <c r="J56" s="96"/>
      <c r="K56" s="83"/>
      <c r="L56" s="83"/>
      <c r="M56" s="97"/>
      <c r="N56" s="43"/>
      <c r="O56" s="43"/>
      <c r="P56" s="98"/>
      <c r="Q56" s="63"/>
      <c r="R56" s="43"/>
      <c r="S56" s="43"/>
      <c r="T56" s="43"/>
      <c r="U56" s="43"/>
      <c r="V56" s="99"/>
    </row>
    <row r="57" spans="2:22" x14ac:dyDescent="0.25">
      <c r="B57" s="79" t="s">
        <v>49</v>
      </c>
      <c r="C57" s="47">
        <f>SUM(C58:C65)</f>
        <v>620</v>
      </c>
      <c r="D57" s="48">
        <f t="shared" ref="D57:D61" si="26">(E57+F57+G57+H57+I57)</f>
        <v>2734</v>
      </c>
      <c r="E57" s="47">
        <f>SUM(E58:E65)</f>
        <v>535</v>
      </c>
      <c r="F57" s="47">
        <f>SUM(F58:F61)</f>
        <v>898</v>
      </c>
      <c r="G57" s="47">
        <f>SUM(G58:G61)</f>
        <v>516</v>
      </c>
      <c r="H57" s="100">
        <v>342</v>
      </c>
      <c r="I57" s="101">
        <v>443</v>
      </c>
      <c r="J57" s="91">
        <f>(M57+N57+O57+P57+Q57+R57+S57+T57+U57+V57)</f>
        <v>19135</v>
      </c>
      <c r="K57" s="51">
        <f>(M57+N57+O57+P57+Q57)</f>
        <v>8144</v>
      </c>
      <c r="L57" s="51">
        <f>(R57+S57+T57+U57+V57)</f>
        <v>10991</v>
      </c>
      <c r="M57" s="92">
        <v>541</v>
      </c>
      <c r="N57" s="47">
        <v>871</v>
      </c>
      <c r="O57" s="102">
        <v>1221</v>
      </c>
      <c r="P57" s="102">
        <v>2688</v>
      </c>
      <c r="Q57" s="47">
        <v>2823</v>
      </c>
      <c r="R57" s="47">
        <v>2833</v>
      </c>
      <c r="S57" s="47">
        <v>2603</v>
      </c>
      <c r="T57" s="47">
        <v>2242</v>
      </c>
      <c r="U57" s="47">
        <v>1887</v>
      </c>
      <c r="V57" s="103">
        <v>1426</v>
      </c>
    </row>
    <row r="58" spans="2:22" x14ac:dyDescent="0.25">
      <c r="B58" s="79" t="s">
        <v>50</v>
      </c>
      <c r="C58" s="94">
        <v>36</v>
      </c>
      <c r="D58" s="56">
        <f t="shared" si="26"/>
        <v>350</v>
      </c>
      <c r="E58" s="63">
        <v>27</v>
      </c>
      <c r="F58" s="63">
        <v>36</v>
      </c>
      <c r="G58" s="63">
        <v>79</v>
      </c>
      <c r="H58" s="63">
        <v>52</v>
      </c>
      <c r="I58" s="64">
        <v>156</v>
      </c>
      <c r="J58" s="65">
        <f>(M58+N58+O58+P58+Q58+R58+S58+T58+U58+V58)</f>
        <v>2472</v>
      </c>
      <c r="K58" s="83">
        <f>(M58+N58+O58+P58+Q58)</f>
        <v>1357</v>
      </c>
      <c r="L58" s="83">
        <f>(R58+S58+T58+U58+V58)</f>
        <v>1115</v>
      </c>
      <c r="M58" s="95">
        <v>93</v>
      </c>
      <c r="N58" s="63">
        <v>249</v>
      </c>
      <c r="O58" s="63">
        <v>125</v>
      </c>
      <c r="P58" s="63">
        <v>400</v>
      </c>
      <c r="Q58" s="63">
        <v>490</v>
      </c>
      <c r="R58" s="63">
        <v>423</v>
      </c>
      <c r="S58" s="63">
        <v>287</v>
      </c>
      <c r="T58" s="63">
        <v>179</v>
      </c>
      <c r="U58" s="63">
        <v>117</v>
      </c>
      <c r="V58" s="67">
        <v>109</v>
      </c>
    </row>
    <row r="59" spans="2:22" x14ac:dyDescent="0.25">
      <c r="B59" s="79" t="s">
        <v>51</v>
      </c>
      <c r="C59" s="94">
        <v>181</v>
      </c>
      <c r="D59" s="56">
        <f t="shared" si="26"/>
        <v>293</v>
      </c>
      <c r="E59" s="63">
        <v>140</v>
      </c>
      <c r="F59" s="63">
        <v>28</v>
      </c>
      <c r="G59" s="63">
        <v>15</v>
      </c>
      <c r="H59" s="63">
        <v>62</v>
      </c>
      <c r="I59" s="64">
        <v>48</v>
      </c>
      <c r="J59" s="65">
        <f>(M59+N59+O59+P59+Q59+R59+S59+T59+U59+V59)</f>
        <v>1238</v>
      </c>
      <c r="K59" s="83">
        <f>(M59+N59+O59+P59+Q59)</f>
        <v>677</v>
      </c>
      <c r="L59" s="83">
        <f>(R59+S59+T59+U59+V59)</f>
        <v>561</v>
      </c>
      <c r="M59" s="95">
        <v>125</v>
      </c>
      <c r="N59" s="63">
        <v>44</v>
      </c>
      <c r="O59" s="63">
        <v>164</v>
      </c>
      <c r="P59" s="63">
        <v>135</v>
      </c>
      <c r="Q59" s="63">
        <v>209</v>
      </c>
      <c r="R59" s="63">
        <v>185</v>
      </c>
      <c r="S59" s="63">
        <v>230</v>
      </c>
      <c r="T59" s="63">
        <v>74</v>
      </c>
      <c r="U59" s="63">
        <v>45</v>
      </c>
      <c r="V59" s="67">
        <v>27</v>
      </c>
    </row>
    <row r="60" spans="2:22" x14ac:dyDescent="0.25">
      <c r="B60" s="79" t="s">
        <v>52</v>
      </c>
      <c r="C60" s="94">
        <v>137</v>
      </c>
      <c r="D60" s="56">
        <f t="shared" si="26"/>
        <v>1454</v>
      </c>
      <c r="E60" s="63">
        <v>168</v>
      </c>
      <c r="F60" s="63">
        <v>706</v>
      </c>
      <c r="G60" s="63">
        <v>327</v>
      </c>
      <c r="H60" s="63">
        <v>107</v>
      </c>
      <c r="I60" s="64">
        <v>146</v>
      </c>
      <c r="J60" s="65">
        <f>(M60+N60+O60+P60+Q60+R60+S60+T60+U60+V60)</f>
        <v>7406</v>
      </c>
      <c r="K60" s="83">
        <f>(M60+N60+O60+P60+Q60)</f>
        <v>3146</v>
      </c>
      <c r="L60" s="83">
        <f>(R60+S60+T60+U60+V60)</f>
        <v>4260</v>
      </c>
      <c r="M60" s="95">
        <v>200</v>
      </c>
      <c r="N60" s="63">
        <v>348</v>
      </c>
      <c r="O60" s="63">
        <v>513</v>
      </c>
      <c r="P60" s="63">
        <v>1082</v>
      </c>
      <c r="Q60" s="63">
        <v>1003</v>
      </c>
      <c r="R60" s="63">
        <v>1000</v>
      </c>
      <c r="S60" s="63">
        <v>1068</v>
      </c>
      <c r="T60" s="63">
        <v>841</v>
      </c>
      <c r="U60" s="63">
        <v>871</v>
      </c>
      <c r="V60" s="67">
        <v>480</v>
      </c>
    </row>
    <row r="61" spans="2:22" x14ac:dyDescent="0.25">
      <c r="B61" s="79" t="s">
        <v>53</v>
      </c>
      <c r="C61" s="94">
        <v>266</v>
      </c>
      <c r="D61" s="56">
        <f t="shared" si="26"/>
        <v>637</v>
      </c>
      <c r="E61" s="63">
        <v>200</v>
      </c>
      <c r="F61" s="63">
        <v>128</v>
      </c>
      <c r="G61" s="63">
        <v>95</v>
      </c>
      <c r="H61" s="63">
        <v>121</v>
      </c>
      <c r="I61" s="64">
        <v>93</v>
      </c>
      <c r="J61" s="65">
        <f>(M61+N61+O61+P61+Q61+R61+S61+T61+U61+V61)</f>
        <v>8019</v>
      </c>
      <c r="K61" s="83">
        <f>(M61+N61+O61+P61+Q61)</f>
        <v>2964</v>
      </c>
      <c r="L61" s="83">
        <f>(R61+S61+T61+U61+V61)</f>
        <v>5055</v>
      </c>
      <c r="M61" s="95">
        <v>123</v>
      </c>
      <c r="N61" s="63">
        <v>230</v>
      </c>
      <c r="O61" s="63">
        <v>419</v>
      </c>
      <c r="P61" s="63">
        <v>1071</v>
      </c>
      <c r="Q61" s="63">
        <v>1121</v>
      </c>
      <c r="R61" s="63">
        <v>1225</v>
      </c>
      <c r="S61" s="63">
        <v>1018</v>
      </c>
      <c r="T61" s="63">
        <v>1148</v>
      </c>
      <c r="U61" s="63">
        <v>854</v>
      </c>
      <c r="V61" s="67">
        <v>810</v>
      </c>
    </row>
    <row r="62" spans="2:22" ht="15.75" thickBot="1" x14ac:dyDescent="0.3">
      <c r="B62" s="104"/>
      <c r="C62" s="105"/>
      <c r="D62" s="106"/>
      <c r="E62" s="107"/>
      <c r="F62" s="107"/>
      <c r="G62" s="107"/>
      <c r="H62" s="108"/>
      <c r="I62" s="109"/>
      <c r="J62" s="110"/>
      <c r="K62" s="106"/>
      <c r="L62" s="106"/>
      <c r="M62" s="111"/>
      <c r="N62" s="108"/>
      <c r="O62" s="108"/>
      <c r="P62" s="108"/>
      <c r="Q62" s="108"/>
      <c r="R62" s="108"/>
      <c r="S62" s="108"/>
      <c r="T62" s="108"/>
      <c r="U62" s="108"/>
      <c r="V62" s="112"/>
    </row>
    <row r="63" spans="2:22" ht="15.75" thickTop="1" x14ac:dyDescent="0.25">
      <c r="B63" s="113"/>
      <c r="C63" s="114"/>
      <c r="D63" s="114"/>
      <c r="E63" s="114"/>
      <c r="F63" s="114"/>
      <c r="G63" s="114"/>
      <c r="H63" s="5"/>
      <c r="I63" s="5"/>
      <c r="J63" s="5"/>
      <c r="K63" s="114"/>
      <c r="L63" s="114"/>
      <c r="M63" s="5"/>
      <c r="N63" s="5"/>
      <c r="O63" s="5"/>
      <c r="P63" s="5"/>
      <c r="Q63" s="5"/>
      <c r="R63" s="5"/>
      <c r="S63" s="5"/>
      <c r="T63" s="5"/>
      <c r="U63" s="5"/>
      <c r="V63" s="5"/>
    </row>
    <row r="64" spans="2:22" x14ac:dyDescent="0.25">
      <c r="B64" s="115" t="s">
        <v>54</v>
      </c>
      <c r="C64" s="115"/>
      <c r="D64" s="115"/>
      <c r="E64" s="115"/>
      <c r="F64" s="115"/>
      <c r="G64" s="115"/>
      <c r="H64" s="5"/>
      <c r="I64" s="5"/>
      <c r="J64" s="5"/>
      <c r="K64" s="114"/>
      <c r="L64" s="114"/>
      <c r="M64" s="5"/>
      <c r="N64" s="5"/>
      <c r="O64" s="5"/>
      <c r="P64" s="5"/>
      <c r="Q64" s="114"/>
      <c r="R64" s="5"/>
      <c r="S64" s="5"/>
      <c r="T64" s="5"/>
      <c r="U64" s="5"/>
      <c r="V64" s="5"/>
    </row>
    <row r="65" spans="2:22" x14ac:dyDescent="0.25">
      <c r="B65" s="115" t="s">
        <v>55</v>
      </c>
      <c r="C65" s="115"/>
      <c r="D65" s="115"/>
      <c r="E65" s="115"/>
      <c r="F65" s="115"/>
      <c r="G65" s="115"/>
      <c r="H65" s="5"/>
      <c r="I65" s="5"/>
      <c r="J65" s="5"/>
      <c r="K65" s="114"/>
      <c r="L65" s="114"/>
      <c r="M65" s="5"/>
      <c r="N65" s="5"/>
      <c r="O65" s="5"/>
      <c r="P65" s="5"/>
      <c r="Q65" s="114"/>
      <c r="R65" s="5"/>
      <c r="S65" s="5"/>
      <c r="T65" s="5"/>
      <c r="U65" s="5"/>
      <c r="V65" s="5"/>
    </row>
    <row r="66" spans="2:22" ht="15.75" x14ac:dyDescent="0.25">
      <c r="B66" s="116"/>
      <c r="C66" s="116"/>
      <c r="D66" s="116"/>
      <c r="E66" s="116"/>
      <c r="F66" s="116"/>
      <c r="G66" s="116"/>
      <c r="H66" s="117"/>
      <c r="I66" s="117"/>
      <c r="J66" s="117"/>
      <c r="K66" s="116"/>
      <c r="L66" s="116"/>
      <c r="M66" s="117"/>
      <c r="N66" s="117"/>
      <c r="O66" s="117"/>
      <c r="P66" s="117"/>
      <c r="Q66" s="114"/>
      <c r="R66" s="87"/>
      <c r="S66" s="117"/>
      <c r="T66" s="117"/>
      <c r="U66" s="117"/>
      <c r="V66" s="11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595EFD-81DF-46C7-ADF2-65EF0F9D1851}"/>
</file>

<file path=customXml/itemProps2.xml><?xml version="1.0" encoding="utf-8"?>
<ds:datastoreItem xmlns:ds="http://schemas.openxmlformats.org/officeDocument/2006/customXml" ds:itemID="{41E166FF-B5CF-463B-A635-A923F881F8F5}"/>
</file>

<file path=customXml/itemProps3.xml><?xml version="1.0" encoding="utf-8"?>
<ds:datastoreItem xmlns:ds="http://schemas.openxmlformats.org/officeDocument/2006/customXml" ds:itemID="{DDA45801-7881-4786-B7F6-6F33FA03D39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2b1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Maryland, Jurisdiction and County Groups Structure type , 2000-2015 Total</dc:title>
  <dc:creator/>
  <cp:lastModifiedBy/>
  <dcterms:created xsi:type="dcterms:W3CDTF">2017-05-12T14:56:47Z</dcterms:created>
  <dcterms:modified xsi:type="dcterms:W3CDTF">2017-05-12T14:57:10Z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