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NOV19\"/>
    </mc:Choice>
  </mc:AlternateContent>
  <xr:revisionPtr revIDLastSave="0" documentId="8_{305910D1-748A-4607-A79F-63CEBA0941D4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2" sheetId="1" r:id="rId1"/>
  </sheets>
  <definedNames>
    <definedName name="_xlnm.Print_Area" localSheetId="0">'1B2'!$B$2:$Q$85</definedName>
  </definedNames>
  <calcPr calcId="179017"/>
</workbook>
</file>

<file path=xl/calcChain.xml><?xml version="1.0" encoding="utf-8"?>
<calcChain xmlns="http://schemas.openxmlformats.org/spreadsheetml/2006/main">
  <c r="Q69" i="1" l="1"/>
  <c r="P69" i="1"/>
  <c r="J69" i="1"/>
  <c r="Q67" i="1"/>
  <c r="P67" i="1"/>
  <c r="J67" i="1"/>
  <c r="J66" i="1"/>
  <c r="J62" i="1"/>
  <c r="Q60" i="1"/>
  <c r="P60" i="1"/>
  <c r="J60" i="1"/>
  <c r="J58" i="1"/>
  <c r="J56" i="1"/>
  <c r="J50" i="1"/>
  <c r="J49" i="1"/>
  <c r="Q43" i="1"/>
  <c r="P43" i="1"/>
  <c r="J43" i="1"/>
  <c r="Q42" i="1"/>
  <c r="P42" i="1"/>
  <c r="J42" i="1"/>
  <c r="J41" i="1"/>
  <c r="O40" i="1"/>
  <c r="P40" i="1" s="1"/>
  <c r="N40" i="1"/>
  <c r="Q40" i="1" s="1"/>
  <c r="M40" i="1"/>
  <c r="I40" i="1"/>
  <c r="J40" i="1" s="1"/>
  <c r="H40" i="1"/>
  <c r="F40" i="1"/>
  <c r="E40" i="1"/>
  <c r="D40" i="1"/>
  <c r="Q38" i="1"/>
  <c r="P38" i="1"/>
  <c r="J38" i="1"/>
  <c r="Q37" i="1"/>
  <c r="P37" i="1"/>
  <c r="J37" i="1"/>
  <c r="Q36" i="1"/>
  <c r="P36" i="1"/>
  <c r="J36" i="1"/>
  <c r="O35" i="1"/>
  <c r="Q35" i="1" s="1"/>
  <c r="N35" i="1"/>
  <c r="M35" i="1"/>
  <c r="I35" i="1"/>
  <c r="J35" i="1" s="1"/>
  <c r="H35" i="1"/>
  <c r="F35" i="1"/>
  <c r="E35" i="1"/>
  <c r="D35" i="1"/>
  <c r="Q33" i="1"/>
  <c r="P33" i="1"/>
  <c r="J33" i="1"/>
  <c r="Q32" i="1"/>
  <c r="P32" i="1"/>
  <c r="J32" i="1"/>
  <c r="Q31" i="1"/>
  <c r="P31" i="1"/>
  <c r="J31" i="1"/>
  <c r="Q30" i="1"/>
  <c r="P30" i="1"/>
  <c r="J30" i="1"/>
  <c r="Q29" i="1"/>
  <c r="P29" i="1"/>
  <c r="J29" i="1"/>
  <c r="Q28" i="1"/>
  <c r="P28" i="1"/>
  <c r="J28" i="1"/>
  <c r="O27" i="1"/>
  <c r="P27" i="1" s="1"/>
  <c r="N27" i="1"/>
  <c r="M27" i="1"/>
  <c r="I27" i="1"/>
  <c r="H27" i="1"/>
  <c r="F27" i="1"/>
  <c r="E27" i="1"/>
  <c r="D27" i="1"/>
  <c r="O25" i="1"/>
  <c r="N25" i="1"/>
  <c r="N23" i="1" s="1"/>
  <c r="M25" i="1"/>
  <c r="I25" i="1"/>
  <c r="J25" i="1" s="1"/>
  <c r="H25" i="1"/>
  <c r="F25" i="1"/>
  <c r="E25" i="1"/>
  <c r="D25" i="1"/>
  <c r="O24" i="1"/>
  <c r="O23" i="1" s="1"/>
  <c r="N24" i="1"/>
  <c r="M24" i="1"/>
  <c r="I24" i="1"/>
  <c r="J24" i="1" s="1"/>
  <c r="H24" i="1"/>
  <c r="F24" i="1"/>
  <c r="F23" i="1" s="1"/>
  <c r="E24" i="1"/>
  <c r="D24" i="1"/>
  <c r="D23" i="1" s="1"/>
  <c r="M23" i="1"/>
  <c r="H23" i="1"/>
  <c r="E23" i="1"/>
  <c r="O22" i="1"/>
  <c r="Q22" i="1" s="1"/>
  <c r="N22" i="1"/>
  <c r="M22" i="1"/>
  <c r="I22" i="1"/>
  <c r="H22" i="1"/>
  <c r="F22" i="1"/>
  <c r="E22" i="1"/>
  <c r="D22" i="1"/>
  <c r="D19" i="1" s="1"/>
  <c r="O21" i="1"/>
  <c r="N21" i="1"/>
  <c r="M21" i="1"/>
  <c r="P21" i="1" s="1"/>
  <c r="I21" i="1"/>
  <c r="J21" i="1" s="1"/>
  <c r="H21" i="1"/>
  <c r="F21" i="1"/>
  <c r="E21" i="1"/>
  <c r="E19" i="1" s="1"/>
  <c r="E17" i="1" s="1"/>
  <c r="D21" i="1"/>
  <c r="O20" i="1"/>
  <c r="N20" i="1"/>
  <c r="Q20" i="1" s="1"/>
  <c r="M20" i="1"/>
  <c r="P20" i="1" s="1"/>
  <c r="I20" i="1"/>
  <c r="H20" i="1"/>
  <c r="F20" i="1"/>
  <c r="F19" i="1" s="1"/>
  <c r="E20" i="1"/>
  <c r="D20" i="1"/>
  <c r="O19" i="1"/>
  <c r="N19" i="1"/>
  <c r="Q15" i="1"/>
  <c r="P15" i="1"/>
  <c r="J15" i="1"/>
  <c r="J23" i="1" l="1"/>
  <c r="J27" i="1"/>
  <c r="H19" i="1"/>
  <c r="H17" i="1" s="1"/>
  <c r="I23" i="1"/>
  <c r="D17" i="1"/>
  <c r="M19" i="1"/>
  <c r="M17" i="1" s="1"/>
  <c r="Q27" i="1"/>
  <c r="I19" i="1"/>
  <c r="J22" i="1"/>
  <c r="Q19" i="1"/>
  <c r="Q21" i="1"/>
  <c r="F17" i="1"/>
  <c r="Q25" i="1"/>
  <c r="J19" i="1"/>
  <c r="I17" i="1"/>
  <c r="J17" i="1" s="1"/>
  <c r="N17" i="1"/>
  <c r="P19" i="1"/>
  <c r="Q23" i="1"/>
  <c r="P23" i="1"/>
  <c r="O17" i="1"/>
  <c r="J20" i="1"/>
  <c r="P24" i="1"/>
  <c r="Q24" i="1"/>
  <c r="P22" i="1"/>
  <c r="P25" i="1"/>
  <c r="P35" i="1"/>
  <c r="P17" i="1" l="1"/>
  <c r="Q17" i="1"/>
</calcChain>
</file>

<file path=xl/sharedStrings.xml><?xml version="1.0" encoding="utf-8"?>
<sst xmlns="http://schemas.openxmlformats.org/spreadsheetml/2006/main" count="79" uniqueCount="72">
  <si>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</si>
  <si>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</si>
  <si>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</si>
  <si>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</si>
  <si>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</si>
  <si>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</si>
  <si>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</si>
  <si>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</si>
  <si>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</si>
  <si>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</si>
  <si>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</si>
  <si>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</si>
  <si>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</si>
  <si>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</si>
  <si>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</si>
  <si>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</si>
  <si>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</si>
  <si>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</si>
  <si>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</si>
  <si>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</si>
  <si>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</si>
  <si>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</si>
  <si>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</si>
  <si>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</si>
  <si>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</si>
  <si>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</si>
  <si>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</si>
  <si>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</si>
  <si>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</si>
  <si>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</si>
  <si>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</si>
  <si>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</si>
  <si>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</si>
  <si>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</si>
  <si>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</si>
  <si>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</si>
  <si>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</si>
  <si>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</si>
  <si>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</si>
  <si>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</si>
  <si>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</si>
  <si>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</si>
  <si>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</si>
  <si>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</si>
  <si>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</si>
  <si>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</si>
  <si>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</si>
  <si>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</si>
  <si>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</si>
  <si>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</si>
  <si>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</si>
  <si>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</si>
  <si>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</si>
  <si>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</si>
  <si>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</si>
  <si>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</si>
  <si>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</si>
  <si>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</si>
  <si>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</si>
  <si>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</si>
  <si>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Table 1B.2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</si>
  <si>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</si>
  <si>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</si>
  <si>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</si>
  <si>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</si>
  <si>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</si>
  <si>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YEAR TO DATE NOVEMBER 2018</t>
  </si>
  <si>
    <t>Average Value</t>
  </si>
  <si>
    <t>Value per Unit Rank</t>
  </si>
  <si>
    <t>Building</t>
  </si>
  <si>
    <t>Unit</t>
  </si>
  <si>
    <t>PREPARED BY MD DEPARTMENT OF PLANNING.  PLANNING SERVICES.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</si>
</sst>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b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5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41" fontId="5" fillId="0" borderId="2" xfId="0" applyNumberFormat="1" applyFont="1" applyBorder="1"/>
    <xf numFmtId="3" fontId="5" fillId="0" borderId="2" xfId="0" applyNumberFormat="1" applyFont="1" applyBorder="1"/>
    <xf numFmtId="0" fontId="6" fillId="0" borderId="0" xfId="0" applyFont="1" applyBorder="1"/>
    <xf numFmtId="0" fontId="5" fillId="0" borderId="2" xfId="0" applyFont="1" applyBorder="1"/>
    <xf numFmtId="3" fontId="7" fillId="0" borderId="2" xfId="0" applyNumberFormat="1" applyFont="1" applyBorder="1"/>
    <xf numFmtId="0" fontId="6" fillId="0" borderId="2" xfId="0" applyFont="1" applyBorder="1"/>
    <xf numFmtId="3" fontId="6" fillId="0" borderId="2" xfId="0" applyNumberFormat="1" applyFont="1" applyBorder="1"/>
    <xf numFmtId="0" fontId="8" fillId="0" borderId="2" xfId="0" applyFont="1" applyBorder="1"/>
    <xf numFmtId="42" fontId="6" fillId="0" borderId="2" xfId="0" applyNumberFormat="1" applyFont="1" applyBorder="1"/>
    <xf numFmtId="0" fontId="5" fillId="0" borderId="0" xfId="0" applyFont="1"/>
    <xf numFmtId="0" fontId="6" fillId="0" borderId="0" xfId="0" applyFont="1" applyAlignment="1"/>
    <xf numFmtId="0" fontId="9" fillId="0" borderId="0" xfId="0" applyFont="1"/>
    <xf numFmtId="0" fontId="10" fillId="0" borderId="0" xfId="0" applyFont="1" applyAlignment="1"/>
    <xf numFmtId="0" fontId="5" fillId="0" borderId="10" xfId="0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14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center" vertical="center"/>
    </xf>
    <xf numFmtId="164" fontId="5" fillId="0" borderId="15" xfId="2" applyNumberFormat="1" applyFont="1" applyBorder="1" applyAlignment="1">
      <alignment horizontal="center" vertical="center"/>
    </xf>
    <xf numFmtId="164" fontId="5" fillId="0" borderId="14" xfId="2" applyNumberFormat="1" applyFont="1" applyBorder="1" applyAlignment="1">
      <alignment horizontal="center" vertical="center"/>
    </xf>
    <xf numFmtId="164" fontId="5" fillId="0" borderId="22" xfId="2" applyNumberFormat="1" applyFont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 vertical="center"/>
    </xf>
    <xf numFmtId="164" fontId="5" fillId="0" borderId="19" xfId="2" applyNumberFormat="1" applyFont="1" applyBorder="1" applyAlignment="1">
      <alignment horizontal="center" vertical="center"/>
    </xf>
    <xf numFmtId="164" fontId="5" fillId="0" borderId="18" xfId="2" applyNumberFormat="1" applyFont="1" applyBorder="1" applyAlignment="1">
      <alignment horizontal="center" vertical="center"/>
    </xf>
    <xf numFmtId="164" fontId="5" fillId="0" borderId="24" xfId="2" applyNumberFormat="1" applyFont="1" applyBorder="1" applyAlignment="1">
      <alignment horizontal="center" vertical="center"/>
    </xf>
    <xf numFmtId="164" fontId="5" fillId="0" borderId="25" xfId="2" applyNumberFormat="1" applyFont="1" applyBorder="1" applyAlignment="1">
      <alignment horizontal="center" vertical="center"/>
    </xf>
    <xf numFmtId="41" fontId="5" fillId="0" borderId="0" xfId="0" applyNumberFormat="1" applyFont="1"/>
    <xf numFmtId="0" fontId="6" fillId="0" borderId="0" xfId="0" applyFont="1"/>
    <xf numFmtId="42" fontId="6" fillId="0" borderId="0" xfId="2" applyNumberFormat="1" applyFont="1"/>
    <xf numFmtId="41" fontId="6" fillId="0" borderId="0" xfId="0" applyNumberFormat="1" applyFont="1"/>
    <xf numFmtId="42" fontId="6" fillId="0" borderId="0" xfId="0" applyNumberFormat="1" applyFont="1"/>
    <xf numFmtId="0" fontId="5" fillId="0" borderId="0" xfId="0" applyFont="1" applyBorder="1"/>
    <xf numFmtId="1" fontId="6" fillId="0" borderId="0" xfId="0" applyNumberFormat="1" applyFont="1" applyAlignment="1">
      <alignment horizontal="center"/>
    </xf>
    <xf numFmtId="49" fontId="5" fillId="0" borderId="0" xfId="0" applyNumberFormat="1" applyFont="1"/>
    <xf numFmtId="49" fontId="6" fillId="0" borderId="0" xfId="0" applyNumberFormat="1" applyFont="1"/>
    <xf numFmtId="0" fontId="6" fillId="0" borderId="0" xfId="0" applyNumberFormat="1" applyFont="1" applyAlignment="1">
      <alignment horizontal="center"/>
    </xf>
    <xf numFmtId="41" fontId="5" fillId="0" borderId="14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center" vertical="center"/>
    </xf>
    <xf numFmtId="164" fontId="5" fillId="0" borderId="15" xfId="2" applyNumberFormat="1" applyFont="1" applyBorder="1" applyAlignment="1">
      <alignment horizontal="center" vertical="center"/>
    </xf>
    <xf numFmtId="164" fontId="5" fillId="0" borderId="14" xfId="2" applyNumberFormat="1" applyFont="1" applyBorder="1" applyAlignment="1">
      <alignment horizontal="center" vertical="center"/>
    </xf>
    <xf numFmtId="164" fontId="5" fillId="0" borderId="22" xfId="2" applyNumberFormat="1" applyFont="1" applyBorder="1" applyAlignment="1">
      <alignment horizontal="center" vertical="center"/>
    </xf>
    <xf numFmtId="42" fontId="5" fillId="0" borderId="22" xfId="2" applyNumberFormat="1" applyFont="1" applyBorder="1" applyAlignment="1">
      <alignment horizontal="center" vertical="center" wrapText="1"/>
    </xf>
    <xf numFmtId="1" fontId="11" fillId="0" borderId="22" xfId="0" applyNumberFormat="1" applyFont="1" applyBorder="1" applyAlignment="1">
      <alignment horizontal="center" vertical="center" wrapText="1"/>
    </xf>
    <xf numFmtId="164" fontId="5" fillId="0" borderId="26" xfId="2" applyNumberFormat="1" applyFont="1" applyBorder="1" applyAlignment="1">
      <alignment horizontal="center" vertical="center"/>
    </xf>
    <xf numFmtId="42" fontId="5" fillId="0" borderId="24" xfId="2" applyNumberFormat="1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 wrapText="1"/>
    </xf>
    <xf numFmtId="164" fontId="5" fillId="0" borderId="27" xfId="2" applyNumberFormat="1" applyFont="1" applyBorder="1" applyAlignment="1">
      <alignment horizontal="center" vertical="center"/>
    </xf>
    <xf numFmtId="164" fontId="5" fillId="0" borderId="28" xfId="2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1" fontId="5" fillId="0" borderId="30" xfId="0" applyNumberFormat="1" applyFont="1" applyBorder="1" applyAlignment="1">
      <alignment horizontal="center" vertical="center"/>
    </xf>
    <xf numFmtId="41" fontId="5" fillId="0" borderId="6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2" xfId="0" applyNumberFormat="1" applyFont="1" applyBorder="1"/>
    <xf numFmtId="0" fontId="8" fillId="0" borderId="8" xfId="0" applyFont="1" applyBorder="1"/>
    <xf numFmtId="0" fontId="6" fillId="0" borderId="9" xfId="0" applyFont="1" applyBorder="1"/>
    <xf numFmtId="42" fontId="5" fillId="0" borderId="22" xfId="2" applyNumberFormat="1" applyFont="1" applyBorder="1" applyAlignment="1">
      <alignment horizontal="center" vertical="center" wrapText="1"/>
    </xf>
    <xf numFmtId="1" fontId="5" fillId="0" borderId="22" xfId="0" applyNumberFormat="1" applyFont="1" applyBorder="1" applyAlignment="1">
      <alignment horizontal="center" vertical="center" wrapText="1"/>
    </xf>
    <xf numFmtId="164" fontId="5" fillId="0" borderId="26" xfId="2" applyNumberFormat="1" applyFont="1" applyBorder="1" applyAlignment="1">
      <alignment horizontal="center" vertical="center"/>
    </xf>
    <xf numFmtId="41" fontId="5" fillId="0" borderId="24" xfId="0" applyNumberFormat="1" applyFont="1" applyBorder="1"/>
    <xf numFmtId="42" fontId="5" fillId="0" borderId="24" xfId="0" applyNumberFormat="1" applyFont="1" applyBorder="1"/>
    <xf numFmtId="42" fontId="5" fillId="0" borderId="28" xfId="0" applyNumberFormat="1" applyFont="1" applyBorder="1"/>
    <xf numFmtId="41" fontId="6" fillId="0" borderId="24" xfId="1" applyNumberFormat="1" applyFont="1" applyBorder="1"/>
    <xf numFmtId="42" fontId="6" fillId="0" borderId="24" xfId="2" applyNumberFormat="1" applyFont="1" applyBorder="1"/>
    <xf numFmtId="41" fontId="6" fillId="0" borderId="24" xfId="0" applyNumberFormat="1" applyFont="1" applyBorder="1"/>
    <xf numFmtId="41" fontId="6" fillId="0" borderId="24" xfId="0" applyNumberFormat="1" applyFont="1" applyBorder="1" applyAlignment="1">
      <alignment horizontal="center"/>
    </xf>
    <xf numFmtId="42" fontId="6" fillId="0" borderId="24" xfId="0" applyNumberFormat="1" applyFont="1" applyBorder="1"/>
    <xf numFmtId="42" fontId="6" fillId="0" borderId="28" xfId="0" applyNumberFormat="1" applyFont="1" applyBorder="1"/>
    <xf numFmtId="41" fontId="5" fillId="0" borderId="24" xfId="1" applyNumberFormat="1" applyFont="1" applyBorder="1"/>
    <xf numFmtId="42" fontId="5" fillId="0" borderId="24" xfId="1" applyNumberFormat="1" applyFont="1" applyBorder="1"/>
    <xf numFmtId="41" fontId="5" fillId="0" borderId="24" xfId="0" applyNumberFormat="1" applyFont="1" applyBorder="1" applyAlignment="1">
      <alignment horizontal="center"/>
    </xf>
    <xf numFmtId="42" fontId="6" fillId="0" borderId="24" xfId="1" applyNumberFormat="1" applyFont="1" applyBorder="1"/>
    <xf numFmtId="41" fontId="5" fillId="0" borderId="24" xfId="1" applyNumberFormat="1" applyFont="1" applyBorder="1" applyAlignment="1">
      <alignment horizontal="right"/>
    </xf>
    <xf numFmtId="42" fontId="5" fillId="0" borderId="24" xfId="1" applyNumberFormat="1" applyFont="1" applyBorder="1" applyAlignment="1">
      <alignment horizontal="right"/>
    </xf>
    <xf numFmtId="41" fontId="6" fillId="0" borderId="24" xfId="1" applyNumberFormat="1" applyFont="1" applyBorder="1" applyAlignment="1">
      <alignment horizontal="right"/>
    </xf>
    <xf numFmtId="42" fontId="6" fillId="0" borderId="24" xfId="1" applyNumberFormat="1" applyFont="1" applyBorder="1" applyAlignment="1">
      <alignment horizontal="right"/>
    </xf>
    <xf numFmtId="41" fontId="11" fillId="0" borderId="24" xfId="0" applyNumberFormat="1" applyFont="1" applyBorder="1"/>
    <xf numFmtId="42" fontId="11" fillId="0" borderId="24" xfId="0" applyNumberFormat="1" applyFont="1" applyBorder="1"/>
    <xf numFmtId="0" fontId="5" fillId="0" borderId="24" xfId="0" applyNumberFormat="1" applyFont="1" applyBorder="1" applyAlignment="1">
      <alignment horizontal="center"/>
    </xf>
    <xf numFmtId="41" fontId="12" fillId="0" borderId="24" xfId="0" applyNumberFormat="1" applyFont="1" applyBorder="1"/>
    <xf numFmtId="42" fontId="12" fillId="0" borderId="24" xfId="0" applyNumberFormat="1" applyFont="1" applyBorder="1"/>
    <xf numFmtId="0" fontId="12" fillId="0" borderId="24" xfId="0" applyNumberFormat="1" applyFont="1" applyBorder="1" applyAlignment="1">
      <alignment horizontal="center"/>
    </xf>
    <xf numFmtId="41" fontId="6" fillId="0" borderId="31" xfId="0" applyNumberFormat="1" applyFont="1" applyBorder="1"/>
    <xf numFmtId="42" fontId="6" fillId="0" borderId="31" xfId="2" applyNumberFormat="1" applyFont="1" applyBorder="1"/>
    <xf numFmtId="1" fontId="6" fillId="0" borderId="31" xfId="0" applyNumberFormat="1" applyFont="1" applyBorder="1" applyAlignment="1">
      <alignment horizontal="center"/>
    </xf>
    <xf numFmtId="42" fontId="6" fillId="0" borderId="31" xfId="0" applyNumberFormat="1" applyFont="1" applyBorder="1"/>
    <xf numFmtId="42" fontId="6" fillId="0" borderId="32" xfId="0" applyNumberFormat="1" applyFont="1" applyBorder="1"/>
    <xf numFmtId="0" fontId="5" fillId="0" borderId="33" xfId="0" applyFont="1" applyBorder="1" applyAlignment="1">
      <alignment horizontal="center" vertical="center"/>
    </xf>
    <xf numFmtId="41" fontId="5" fillId="0" borderId="18" xfId="0" applyNumberFormat="1" applyFont="1" applyBorder="1"/>
    <xf numFmtId="41" fontId="6" fillId="0" borderId="18" xfId="1" applyNumberFormat="1" applyFont="1" applyBorder="1"/>
    <xf numFmtId="41" fontId="5" fillId="0" borderId="18" xfId="1" applyNumberFormat="1" applyFont="1" applyBorder="1"/>
    <xf numFmtId="41" fontId="5" fillId="0" borderId="18" xfId="1" applyNumberFormat="1" applyFont="1" applyBorder="1" applyAlignment="1">
      <alignment horizontal="right"/>
    </xf>
    <xf numFmtId="41" fontId="6" fillId="0" borderId="18" xfId="1" applyNumberFormat="1" applyFont="1" applyBorder="1" applyAlignment="1">
      <alignment horizontal="right"/>
    </xf>
    <xf numFmtId="41" fontId="6" fillId="0" borderId="18" xfId="0" applyNumberFormat="1" applyFont="1" applyBorder="1"/>
    <xf numFmtId="41" fontId="11" fillId="0" borderId="18" xfId="0" applyNumberFormat="1" applyFont="1" applyBorder="1"/>
    <xf numFmtId="41" fontId="12" fillId="0" borderId="18" xfId="0" applyNumberFormat="1" applyFont="1" applyBorder="1"/>
    <xf numFmtId="41" fontId="6" fillId="0" borderId="34" xfId="0" applyNumberFormat="1" applyFont="1" applyBorder="1"/>
    <xf numFmtId="41" fontId="5" fillId="0" borderId="19" xfId="0" applyNumberFormat="1" applyFont="1" applyBorder="1"/>
    <xf numFmtId="41" fontId="6" fillId="0" borderId="19" xfId="0" applyNumberFormat="1" applyFont="1" applyBorder="1"/>
    <xf numFmtId="41" fontId="12" fillId="0" borderId="19" xfId="0" applyNumberFormat="1" applyFont="1" applyBorder="1"/>
    <xf numFmtId="41" fontId="11" fillId="0" borderId="19" xfId="0" applyNumberFormat="1" applyFont="1" applyBorder="1"/>
    <xf numFmtId="41" fontId="6" fillId="0" borderId="35" xfId="0" applyNumberFormat="1" applyFont="1" applyBorder="1"/>
    <xf numFmtId="0" fontId="5" fillId="0" borderId="13" xfId="0" applyFont="1" applyBorder="1" applyAlignment="1">
      <alignment horizontal="center" vertical="center"/>
    </xf>
    <xf numFmtId="41" fontId="5" fillId="0" borderId="23" xfId="0" applyNumberFormat="1" applyFont="1" applyBorder="1"/>
    <xf numFmtId="42" fontId="5" fillId="0" borderId="19" xfId="0" applyNumberFormat="1" applyFont="1" applyBorder="1"/>
    <xf numFmtId="41" fontId="6" fillId="0" borderId="23" xfId="1" applyNumberFormat="1" applyFont="1" applyBorder="1"/>
    <xf numFmtId="42" fontId="6" fillId="0" borderId="19" xfId="2" applyNumberFormat="1" applyFont="1" applyBorder="1"/>
    <xf numFmtId="41" fontId="5" fillId="0" borderId="23" xfId="1" applyNumberFormat="1" applyFont="1" applyBorder="1"/>
    <xf numFmtId="42" fontId="5" fillId="0" borderId="19" xfId="1" applyNumberFormat="1" applyFont="1" applyBorder="1"/>
    <xf numFmtId="42" fontId="6" fillId="0" borderId="19" xfId="1" applyNumberFormat="1" applyFont="1" applyBorder="1"/>
    <xf numFmtId="41" fontId="5" fillId="0" borderId="23" xfId="1" applyNumberFormat="1" applyFont="1" applyBorder="1" applyAlignment="1">
      <alignment horizontal="right"/>
    </xf>
    <xf numFmtId="42" fontId="5" fillId="0" borderId="19" xfId="1" applyNumberFormat="1" applyFont="1" applyBorder="1" applyAlignment="1">
      <alignment horizontal="right"/>
    </xf>
    <xf numFmtId="41" fontId="6" fillId="0" borderId="23" xfId="1" applyNumberFormat="1" applyFont="1" applyBorder="1" applyAlignment="1">
      <alignment horizontal="right"/>
    </xf>
    <xf numFmtId="42" fontId="6" fillId="0" borderId="19" xfId="1" applyNumberFormat="1" applyFont="1" applyBorder="1" applyAlignment="1">
      <alignment horizontal="right"/>
    </xf>
    <xf numFmtId="41" fontId="6" fillId="0" borderId="23" xfId="0" applyNumberFormat="1" applyFont="1" applyBorder="1"/>
    <xf numFmtId="42" fontId="6" fillId="0" borderId="19" xfId="0" applyNumberFormat="1" applyFont="1" applyBorder="1"/>
    <xf numFmtId="41" fontId="11" fillId="0" borderId="23" xfId="0" applyNumberFormat="1" applyFont="1" applyBorder="1"/>
    <xf numFmtId="42" fontId="11" fillId="0" borderId="19" xfId="0" applyNumberFormat="1" applyFont="1" applyBorder="1"/>
    <xf numFmtId="41" fontId="12" fillId="0" borderId="23" xfId="0" applyNumberFormat="1" applyFont="1" applyBorder="1"/>
    <xf numFmtId="42" fontId="12" fillId="0" borderId="19" xfId="0" applyNumberFormat="1" applyFont="1" applyBorder="1"/>
    <xf numFmtId="41" fontId="6" fillId="0" borderId="36" xfId="0" applyNumberFormat="1" applyFont="1" applyBorder="1"/>
    <xf numFmtId="42" fontId="6" fillId="0" borderId="35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8"/>
  <sheetViews>
    <sheetView tabSelected="1" topLeftCell="A54" workbookViewId="0">
      <selection activeCell="I80" sqref="I80"/>
    </sheetView>
  </sheetViews>
  <sheetFormatPr defaultRowHeight="12.75" x14ac:dyDescent="0.2"/>
  <cols>
    <col min="2" max="2" width="41.28515625" customWidth="1"/>
    <col min="3" max="3" width="2" customWidth="1"/>
    <col min="4" max="4" width="12" style="1" customWidth="1"/>
    <col min="5" max="5" width="9.85546875" style="1" bestFit="1" customWidth="1"/>
    <col min="6" max="6" width="18.5703125" style="3" bestFit="1" customWidth="1"/>
    <col min="7" max="7" width="4.28515625" style="1" customWidth="1"/>
    <col min="8" max="8" width="9.85546875" style="1" bestFit="1" customWidth="1"/>
    <col min="9" max="9" width="18.5703125" style="3" bestFit="1" customWidth="1"/>
    <col min="10" max="10" width="12.42578125" style="3" bestFit="1" customWidth="1"/>
    <col min="11" max="11" width="7.140625" style="4" bestFit="1" customWidth="1"/>
    <col min="12" max="12" width="3.85546875" style="1" customWidth="1"/>
    <col min="13" max="13" width="11.42578125" style="1" bestFit="1" customWidth="1"/>
    <col min="14" max="14" width="9" style="1" bestFit="1" customWidth="1"/>
    <col min="15" max="15" width="16.7109375" style="3" bestFit="1" customWidth="1"/>
    <col min="16" max="16" width="15.42578125" style="3" bestFit="1" customWidth="1"/>
    <col min="17" max="17" width="12.28515625" style="3" bestFit="1" customWidth="1"/>
    <col min="18" max="18" width="9.140625" style="1"/>
    <col min="19" max="19" width="9.28515625" style="1" bestFit="1" customWidth="1"/>
  </cols>
  <sheetData>
    <row r="2" spans="1:19" ht="14.25" x14ac:dyDescent="0.2">
      <c r="B2" s="16" t="s">
        <v>60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/>
      <c r="S2"/>
    </row>
    <row r="3" spans="1:19" ht="18" x14ac:dyDescent="0.25">
      <c r="B3" s="18" t="s">
        <v>66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/>
      <c r="S3"/>
    </row>
    <row r="4" spans="1:19" ht="15" thickBo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/>
      <c r="S4"/>
    </row>
    <row r="5" spans="1:19" ht="13.5" thickTop="1" x14ac:dyDescent="0.2">
      <c r="B5" s="70" t="s">
        <v>2</v>
      </c>
      <c r="C5" s="71"/>
      <c r="D5" s="72" t="s">
        <v>55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4"/>
      <c r="R5"/>
      <c r="S5"/>
    </row>
    <row r="6" spans="1:19" ht="12.75" customHeight="1" x14ac:dyDescent="0.2">
      <c r="B6" s="75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/>
      <c r="S6"/>
    </row>
    <row r="7" spans="1:19" x14ac:dyDescent="0.2">
      <c r="B7" s="75"/>
      <c r="C7" s="20"/>
      <c r="D7" s="24" t="s">
        <v>61</v>
      </c>
      <c r="E7" s="25"/>
      <c r="F7" s="25"/>
      <c r="G7" s="26"/>
      <c r="H7" s="27" t="s">
        <v>0</v>
      </c>
      <c r="I7" s="25"/>
      <c r="J7" s="25"/>
      <c r="K7" s="25"/>
      <c r="L7" s="27" t="s">
        <v>1</v>
      </c>
      <c r="M7" s="25"/>
      <c r="N7" s="25"/>
      <c r="O7" s="25"/>
      <c r="P7" s="25"/>
      <c r="Q7" s="28"/>
      <c r="R7"/>
      <c r="S7"/>
    </row>
    <row r="8" spans="1:19" x14ac:dyDescent="0.2">
      <c r="B8" s="75"/>
      <c r="C8" s="20"/>
      <c r="D8" s="29"/>
      <c r="E8" s="30"/>
      <c r="F8" s="30"/>
      <c r="G8" s="31"/>
      <c r="H8" s="32"/>
      <c r="I8" s="30"/>
      <c r="J8" s="30"/>
      <c r="K8" s="30"/>
      <c r="L8" s="32"/>
      <c r="M8" s="30"/>
      <c r="N8" s="30"/>
      <c r="O8" s="30"/>
      <c r="P8" s="30"/>
      <c r="Q8" s="33"/>
      <c r="R8"/>
      <c r="S8"/>
    </row>
    <row r="9" spans="1:19" x14ac:dyDescent="0.2">
      <c r="B9" s="75"/>
      <c r="C9" s="20"/>
      <c r="D9" s="29"/>
      <c r="E9" s="30"/>
      <c r="F9" s="30"/>
      <c r="G9" s="31"/>
      <c r="H9" s="34"/>
      <c r="I9" s="22"/>
      <c r="J9" s="22"/>
      <c r="K9" s="22"/>
      <c r="L9" s="32"/>
      <c r="M9" s="30"/>
      <c r="N9" s="30"/>
      <c r="O9" s="30"/>
      <c r="P9" s="30"/>
      <c r="Q9" s="33"/>
      <c r="R9"/>
      <c r="S9"/>
    </row>
    <row r="10" spans="1:19" x14ac:dyDescent="0.2">
      <c r="B10" s="75"/>
      <c r="C10" s="20"/>
      <c r="D10" s="35" t="s">
        <v>3</v>
      </c>
      <c r="E10" s="36" t="s">
        <v>4</v>
      </c>
      <c r="F10" s="37" t="s">
        <v>5</v>
      </c>
      <c r="G10" s="38"/>
      <c r="H10" s="36" t="s">
        <v>4</v>
      </c>
      <c r="I10" s="39" t="s">
        <v>5</v>
      </c>
      <c r="J10" s="63" t="s">
        <v>67</v>
      </c>
      <c r="K10" s="64" t="s">
        <v>68</v>
      </c>
      <c r="L10" s="36" t="s">
        <v>3</v>
      </c>
      <c r="M10" s="36"/>
      <c r="N10" s="36" t="s">
        <v>4</v>
      </c>
      <c r="O10" s="39" t="s">
        <v>5</v>
      </c>
      <c r="P10" s="39" t="s">
        <v>67</v>
      </c>
      <c r="Q10" s="65"/>
      <c r="R10"/>
      <c r="S10"/>
    </row>
    <row r="11" spans="1:19" ht="15" customHeight="1" x14ac:dyDescent="0.2">
      <c r="B11" s="75"/>
      <c r="C11" s="20"/>
      <c r="D11" s="40"/>
      <c r="E11" s="41"/>
      <c r="F11" s="42"/>
      <c r="G11" s="43"/>
      <c r="H11" s="41"/>
      <c r="I11" s="44"/>
      <c r="J11" s="66"/>
      <c r="K11" s="67"/>
      <c r="L11" s="41"/>
      <c r="M11" s="41"/>
      <c r="N11" s="41"/>
      <c r="O11" s="44"/>
      <c r="P11" s="45"/>
      <c r="Q11" s="68"/>
      <c r="R11"/>
      <c r="S11"/>
    </row>
    <row r="12" spans="1:19" x14ac:dyDescent="0.2">
      <c r="B12" s="75"/>
      <c r="C12" s="20"/>
      <c r="D12" s="40"/>
      <c r="E12" s="41"/>
      <c r="F12" s="42"/>
      <c r="G12" s="43"/>
      <c r="H12" s="41"/>
      <c r="I12" s="44"/>
      <c r="J12" s="66"/>
      <c r="K12" s="67"/>
      <c r="L12" s="41"/>
      <c r="M12" s="41"/>
      <c r="N12" s="41"/>
      <c r="O12" s="44"/>
      <c r="P12" s="39" t="s">
        <v>69</v>
      </c>
      <c r="Q12" s="65" t="s">
        <v>70</v>
      </c>
      <c r="R12"/>
      <c r="S12"/>
    </row>
    <row r="13" spans="1:19" x14ac:dyDescent="0.2">
      <c r="B13" s="75"/>
      <c r="C13" s="20"/>
      <c r="D13" s="40"/>
      <c r="E13" s="41"/>
      <c r="F13" s="42"/>
      <c r="G13" s="43"/>
      <c r="H13" s="41"/>
      <c r="I13" s="44"/>
      <c r="J13" s="66"/>
      <c r="K13" s="67"/>
      <c r="L13" s="41"/>
      <c r="M13" s="41"/>
      <c r="N13" s="41"/>
      <c r="O13" s="44"/>
      <c r="P13" s="44"/>
      <c r="Q13" s="69"/>
      <c r="R13"/>
      <c r="S13"/>
    </row>
    <row r="14" spans="1:19" ht="14.25" x14ac:dyDescent="0.2">
      <c r="A14" s="2"/>
      <c r="B14" s="110"/>
      <c r="C14" s="125"/>
      <c r="D14" s="58"/>
      <c r="E14" s="59"/>
      <c r="F14" s="60"/>
      <c r="G14" s="61"/>
      <c r="H14" s="59"/>
      <c r="I14" s="62"/>
      <c r="J14" s="79"/>
      <c r="K14" s="80"/>
      <c r="L14" s="57"/>
      <c r="M14" s="56"/>
      <c r="N14" s="59"/>
      <c r="O14" s="62"/>
      <c r="P14" s="62"/>
      <c r="Q14" s="81"/>
      <c r="S14" s="2"/>
    </row>
    <row r="15" spans="1:19" ht="14.25" x14ac:dyDescent="0.2">
      <c r="A15" s="2"/>
      <c r="B15" s="7" t="s">
        <v>56</v>
      </c>
      <c r="C15" s="51"/>
      <c r="D15" s="126">
        <v>12126</v>
      </c>
      <c r="E15" s="82">
        <v>16963</v>
      </c>
      <c r="F15" s="127">
        <v>3396411000</v>
      </c>
      <c r="G15" s="111"/>
      <c r="H15" s="82">
        <v>11967</v>
      </c>
      <c r="I15" s="83">
        <v>2647062000</v>
      </c>
      <c r="J15" s="83">
        <f>(I15/H15)</f>
        <v>221196.79117573326</v>
      </c>
      <c r="K15" s="82"/>
      <c r="L15" s="120"/>
      <c r="M15" s="111">
        <v>110</v>
      </c>
      <c r="N15" s="82">
        <v>4884</v>
      </c>
      <c r="O15" s="83">
        <v>716286000</v>
      </c>
      <c r="P15" s="83">
        <f>(O15/M15)</f>
        <v>6511690.9090909092</v>
      </c>
      <c r="Q15" s="84">
        <f>(O15/N15)</f>
        <v>146659.70515970516</v>
      </c>
      <c r="R15"/>
      <c r="S15" s="2"/>
    </row>
    <row r="16" spans="1:19" ht="14.25" x14ac:dyDescent="0.2">
      <c r="A16" s="2"/>
      <c r="B16" s="13"/>
      <c r="C16" s="9"/>
      <c r="D16" s="128"/>
      <c r="E16" s="85"/>
      <c r="F16" s="129"/>
      <c r="G16" s="116"/>
      <c r="H16" s="85"/>
      <c r="I16" s="86"/>
      <c r="J16" s="86"/>
      <c r="K16" s="88"/>
      <c r="L16" s="121"/>
      <c r="M16" s="112"/>
      <c r="N16" s="85"/>
      <c r="O16" s="89"/>
      <c r="P16" s="89"/>
      <c r="Q16" s="90"/>
      <c r="R16"/>
      <c r="S16" s="2"/>
    </row>
    <row r="17" spans="1:19" ht="14.25" x14ac:dyDescent="0.2">
      <c r="A17" s="2"/>
      <c r="B17" s="10" t="s">
        <v>57</v>
      </c>
      <c r="C17" s="51"/>
      <c r="D17" s="130">
        <f>(D19+D23)</f>
        <v>11883</v>
      </c>
      <c r="E17" s="91">
        <f>(E19+E23)</f>
        <v>16612</v>
      </c>
      <c r="F17" s="131">
        <f>(F19+F23)</f>
        <v>3323651292</v>
      </c>
      <c r="G17" s="111"/>
      <c r="H17" s="91">
        <f>(H19+H23)</f>
        <v>11751</v>
      </c>
      <c r="I17" s="92">
        <f>(I19+I23)</f>
        <v>2598018246</v>
      </c>
      <c r="J17" s="83">
        <f>(I17/H17)</f>
        <v>221089.11973449067</v>
      </c>
      <c r="K17" s="93"/>
      <c r="L17" s="120"/>
      <c r="M17" s="113">
        <f>(M19+M23)</f>
        <v>92</v>
      </c>
      <c r="N17" s="91">
        <f>(N19+N23)</f>
        <v>4767</v>
      </c>
      <c r="O17" s="92">
        <f>(O19+O23)</f>
        <v>693695622</v>
      </c>
      <c r="P17" s="83">
        <f>(O17/M17)</f>
        <v>7540169.8043478262</v>
      </c>
      <c r="Q17" s="84">
        <f>(O17/N17)</f>
        <v>145520.37382001258</v>
      </c>
      <c r="R17"/>
      <c r="S17" s="2"/>
    </row>
    <row r="18" spans="1:19" ht="14.25" x14ac:dyDescent="0.2">
      <c r="A18" s="2"/>
      <c r="B18" s="13"/>
      <c r="C18" s="9"/>
      <c r="D18" s="128"/>
      <c r="E18" s="85"/>
      <c r="F18" s="132"/>
      <c r="G18" s="116"/>
      <c r="H18" s="85"/>
      <c r="I18" s="94"/>
      <c r="J18" s="86"/>
      <c r="K18" s="88"/>
      <c r="L18" s="121"/>
      <c r="M18" s="112"/>
      <c r="N18" s="85"/>
      <c r="O18" s="94"/>
      <c r="P18" s="89"/>
      <c r="Q18" s="90"/>
      <c r="R18"/>
      <c r="S18" s="2"/>
    </row>
    <row r="19" spans="1:19" ht="14.25" x14ac:dyDescent="0.2">
      <c r="A19" s="2"/>
      <c r="B19" s="8" t="s">
        <v>62</v>
      </c>
      <c r="C19" s="51"/>
      <c r="D19" s="133">
        <f>(D20+D21+D22)</f>
        <v>11579</v>
      </c>
      <c r="E19" s="95">
        <f>(E20+E21+E22)</f>
        <v>14856</v>
      </c>
      <c r="F19" s="134">
        <f>(F20+F21+F22)</f>
        <v>3024552210</v>
      </c>
      <c r="G19" s="111"/>
      <c r="H19" s="95">
        <f>(H20+H21+H22)</f>
        <v>11458</v>
      </c>
      <c r="I19" s="96">
        <f>(I20+I21+I22)</f>
        <v>2520983234</v>
      </c>
      <c r="J19" s="83">
        <f t="shared" ref="J19:J25" si="0">(I19/H19)</f>
        <v>220019.48280677255</v>
      </c>
      <c r="K19" s="93"/>
      <c r="L19" s="120"/>
      <c r="M19" s="114">
        <f>(M20+M21+M22)</f>
        <v>82</v>
      </c>
      <c r="N19" s="95">
        <f>(N20+N21+N22)</f>
        <v>3306</v>
      </c>
      <c r="O19" s="96">
        <f>(O20+O21+O22)</f>
        <v>471756552</v>
      </c>
      <c r="P19" s="83">
        <f t="shared" ref="P19:P25" si="1">(O19/M19)</f>
        <v>5753128.682926829</v>
      </c>
      <c r="Q19" s="84">
        <f t="shared" ref="Q19:Q25" si="2">(O19/N19)</f>
        <v>142697.08166969148</v>
      </c>
      <c r="R19"/>
      <c r="S19" s="2"/>
    </row>
    <row r="20" spans="1:19" ht="14.25" x14ac:dyDescent="0.2">
      <c r="A20" s="2"/>
      <c r="B20" s="76" t="s">
        <v>63</v>
      </c>
      <c r="C20" s="9"/>
      <c r="D20" s="135">
        <f>(D28+D29+D37+D38)</f>
        <v>5871</v>
      </c>
      <c r="E20" s="97">
        <f>(E28+E29+E37+E38)</f>
        <v>7349</v>
      </c>
      <c r="F20" s="136">
        <f>(F28+F29+F37+F38)</f>
        <v>1462500065</v>
      </c>
      <c r="G20" s="116"/>
      <c r="H20" s="97">
        <f>(H28+H29+H37+H38)</f>
        <v>5816</v>
      </c>
      <c r="I20" s="98">
        <f>(I28+I29+I37+I38)</f>
        <v>1227858470</v>
      </c>
      <c r="J20" s="89">
        <f t="shared" si="0"/>
        <v>211117.34353507566</v>
      </c>
      <c r="K20" s="88"/>
      <c r="L20" s="121"/>
      <c r="M20" s="115">
        <f>(M28+M29+M37+M38)</f>
        <v>41</v>
      </c>
      <c r="N20" s="97">
        <f>(N28+N29+N37+N38)</f>
        <v>1505</v>
      </c>
      <c r="O20" s="98">
        <f>(O28+O29+O37+O38)</f>
        <v>232186750</v>
      </c>
      <c r="P20" s="89">
        <f t="shared" si="1"/>
        <v>5663091.4634146346</v>
      </c>
      <c r="Q20" s="90">
        <f t="shared" si="2"/>
        <v>154276.91029900333</v>
      </c>
      <c r="R20"/>
      <c r="S20" s="2"/>
    </row>
    <row r="21" spans="1:19" ht="14.25" x14ac:dyDescent="0.2">
      <c r="A21" s="2"/>
      <c r="B21" s="76" t="s">
        <v>64</v>
      </c>
      <c r="C21" s="9"/>
      <c r="D21" s="135">
        <f>(D30+D31+D32+D36+D41+D42+D43+D56+D60)</f>
        <v>5296</v>
      </c>
      <c r="E21" s="97">
        <f>(E30+E31+E32+E36+E41+E42+E43+E56+E60)</f>
        <v>7086</v>
      </c>
      <c r="F21" s="136">
        <f>(F30+F31+F32+F36+F41+F42+F43+F56+F60)</f>
        <v>1471786345</v>
      </c>
      <c r="G21" s="116"/>
      <c r="H21" s="97">
        <f>(H30+H31+H32+H36+H41+H42+H43+H56+H60)</f>
        <v>5235</v>
      </c>
      <c r="I21" s="98">
        <f>(I30+I31+I32+I36+I41+I42+I43+I56+I60)</f>
        <v>1204435781</v>
      </c>
      <c r="J21" s="89">
        <f t="shared" si="0"/>
        <v>230073.69264565426</v>
      </c>
      <c r="K21" s="88"/>
      <c r="L21" s="121"/>
      <c r="M21" s="115">
        <f>(M30+M31+M32+M36+M41+M42+M43+M56+M60)</f>
        <v>40</v>
      </c>
      <c r="N21" s="97">
        <f>(N30+N31+N32+N36+N41+N42+N43+N56+N60)</f>
        <v>1795</v>
      </c>
      <c r="O21" s="98">
        <f>(O30+O31+O32+O36+O41+O42+O43+O56+O60)</f>
        <v>239053680</v>
      </c>
      <c r="P21" s="89">
        <f t="shared" si="1"/>
        <v>5976342</v>
      </c>
      <c r="Q21" s="90">
        <f t="shared" si="2"/>
        <v>133177.53760445683</v>
      </c>
      <c r="R21"/>
      <c r="S21" s="2"/>
    </row>
    <row r="22" spans="1:19" ht="14.25" x14ac:dyDescent="0.2">
      <c r="A22" s="2"/>
      <c r="B22" s="76" t="s">
        <v>65</v>
      </c>
      <c r="C22" s="9"/>
      <c r="D22" s="135">
        <f>(D50+D67)</f>
        <v>412</v>
      </c>
      <c r="E22" s="97">
        <f>(E50+E67)</f>
        <v>421</v>
      </c>
      <c r="F22" s="136">
        <f>(F50+F67)</f>
        <v>90265800</v>
      </c>
      <c r="G22" s="116"/>
      <c r="H22" s="97">
        <f>(H50+H67)</f>
        <v>407</v>
      </c>
      <c r="I22" s="98">
        <f>(I50+I67)</f>
        <v>88688983</v>
      </c>
      <c r="J22" s="89">
        <f t="shared" si="0"/>
        <v>217909.04914004914</v>
      </c>
      <c r="K22" s="88"/>
      <c r="L22" s="121"/>
      <c r="M22" s="115">
        <f>(M50+M67)</f>
        <v>1</v>
      </c>
      <c r="N22" s="97">
        <f>(N50+N67)</f>
        <v>6</v>
      </c>
      <c r="O22" s="98">
        <f>(O50+O67)</f>
        <v>516122</v>
      </c>
      <c r="P22" s="89">
        <f t="shared" si="1"/>
        <v>516122</v>
      </c>
      <c r="Q22" s="90">
        <f t="shared" si="2"/>
        <v>86020.333333333328</v>
      </c>
      <c r="R22"/>
      <c r="S22" s="2"/>
    </row>
    <row r="23" spans="1:19" ht="14.25" x14ac:dyDescent="0.2">
      <c r="A23" s="2"/>
      <c r="B23" s="11" t="s">
        <v>33</v>
      </c>
      <c r="C23" s="51"/>
      <c r="D23" s="130">
        <f>(D24+D25)</f>
        <v>304</v>
      </c>
      <c r="E23" s="91">
        <f>(E24+E25)</f>
        <v>1756</v>
      </c>
      <c r="F23" s="131">
        <f>(F24+F25)</f>
        <v>299099082</v>
      </c>
      <c r="G23" s="111"/>
      <c r="H23" s="91">
        <f>(H24+H25)</f>
        <v>293</v>
      </c>
      <c r="I23" s="92">
        <f>(I24+I25)</f>
        <v>77035012</v>
      </c>
      <c r="J23" s="83">
        <f t="shared" si="0"/>
        <v>262918.12969283276</v>
      </c>
      <c r="K23" s="93"/>
      <c r="L23" s="120"/>
      <c r="M23" s="113">
        <f>(M24+M25)</f>
        <v>10</v>
      </c>
      <c r="N23" s="91">
        <f>(N24+N25)</f>
        <v>1461</v>
      </c>
      <c r="O23" s="92">
        <f>(O24+O25)</f>
        <v>221939070</v>
      </c>
      <c r="P23" s="83">
        <f t="shared" si="1"/>
        <v>22193907</v>
      </c>
      <c r="Q23" s="84">
        <f t="shared" si="2"/>
        <v>151909.01437371664</v>
      </c>
      <c r="R23"/>
      <c r="S23" s="2"/>
    </row>
    <row r="24" spans="1:19" ht="14.25" x14ac:dyDescent="0.2">
      <c r="A24" s="2"/>
      <c r="B24" s="76" t="s">
        <v>58</v>
      </c>
      <c r="C24" s="9"/>
      <c r="D24" s="128">
        <f>(D33)</f>
        <v>106</v>
      </c>
      <c r="E24" s="85">
        <f>(E33)</f>
        <v>1546</v>
      </c>
      <c r="F24" s="132">
        <f>(F33)</f>
        <v>234851792</v>
      </c>
      <c r="G24" s="116"/>
      <c r="H24" s="85">
        <f>(H33)</f>
        <v>98</v>
      </c>
      <c r="I24" s="94">
        <f>(I33)</f>
        <v>15422722</v>
      </c>
      <c r="J24" s="89">
        <f t="shared" si="0"/>
        <v>157374.71428571429</v>
      </c>
      <c r="K24" s="88"/>
      <c r="L24" s="121"/>
      <c r="M24" s="112">
        <f>(M33)</f>
        <v>8</v>
      </c>
      <c r="N24" s="85">
        <f>(N33)</f>
        <v>1448</v>
      </c>
      <c r="O24" s="94">
        <f>(O33)</f>
        <v>219429070</v>
      </c>
      <c r="P24" s="89">
        <f t="shared" si="1"/>
        <v>27428633.75</v>
      </c>
      <c r="Q24" s="90">
        <f t="shared" si="2"/>
        <v>151539.41298342543</v>
      </c>
      <c r="R24"/>
      <c r="S24" s="2"/>
    </row>
    <row r="25" spans="1:19" ht="14.25" x14ac:dyDescent="0.2">
      <c r="A25" s="2"/>
      <c r="B25" s="76" t="s">
        <v>59</v>
      </c>
      <c r="C25" s="9"/>
      <c r="D25" s="137">
        <f>(D49+D58+D62+D66+D69)</f>
        <v>198</v>
      </c>
      <c r="E25" s="87">
        <f>(E49+E58+E62+E66+E69)</f>
        <v>210</v>
      </c>
      <c r="F25" s="138">
        <f>(F49+F58+F62+F66+F69)</f>
        <v>64247290</v>
      </c>
      <c r="G25" s="116"/>
      <c r="H25" s="87">
        <f>(H49+H58+H62+H66+H69)</f>
        <v>195</v>
      </c>
      <c r="I25" s="89">
        <f>(I49+I58+I62+I66+I69)</f>
        <v>61612290</v>
      </c>
      <c r="J25" s="89">
        <f t="shared" si="0"/>
        <v>315960.46153846156</v>
      </c>
      <c r="K25" s="88"/>
      <c r="L25" s="121"/>
      <c r="M25" s="116">
        <f>(M49+M58+M62+M66+M69)</f>
        <v>2</v>
      </c>
      <c r="N25" s="87">
        <f>(N49+N58+N62+N66+N69)</f>
        <v>13</v>
      </c>
      <c r="O25" s="89">
        <f>(O49+O58+O62+O66+O69)</f>
        <v>2510000</v>
      </c>
      <c r="P25" s="89">
        <f t="shared" si="1"/>
        <v>1255000</v>
      </c>
      <c r="Q25" s="90">
        <f t="shared" si="2"/>
        <v>193076.92307692306</v>
      </c>
      <c r="R25"/>
      <c r="S25" s="2"/>
    </row>
    <row r="26" spans="1:19" ht="14.25" x14ac:dyDescent="0.2">
      <c r="A26" s="2"/>
      <c r="B26" s="13"/>
      <c r="C26" s="9"/>
      <c r="D26" s="137"/>
      <c r="E26" s="87"/>
      <c r="F26" s="138"/>
      <c r="G26" s="116"/>
      <c r="H26" s="87"/>
      <c r="I26" s="89"/>
      <c r="J26" s="86"/>
      <c r="K26" s="88"/>
      <c r="L26" s="121"/>
      <c r="M26" s="116"/>
      <c r="N26" s="87"/>
      <c r="O26" s="89"/>
      <c r="P26" s="89"/>
      <c r="Q26" s="90"/>
      <c r="R26"/>
      <c r="S26" s="2"/>
    </row>
    <row r="27" spans="1:19" ht="14.25" x14ac:dyDescent="0.2">
      <c r="A27" s="2"/>
      <c r="B27" s="10" t="s">
        <v>6</v>
      </c>
      <c r="C27" s="51"/>
      <c r="D27" s="139">
        <f>SUM(D28:D33)</f>
        <v>4878</v>
      </c>
      <c r="E27" s="99">
        <f>SUM(E28:E33)</f>
        <v>8348</v>
      </c>
      <c r="F27" s="140">
        <f>SUM(F28:F33)</f>
        <v>1476279940</v>
      </c>
      <c r="G27" s="117"/>
      <c r="H27" s="99">
        <f>SUM(H28:H33)</f>
        <v>4830</v>
      </c>
      <c r="I27" s="100">
        <f>SUM(I28:I33)</f>
        <v>978219519</v>
      </c>
      <c r="J27" s="83">
        <f t="shared" ref="J27:J33" si="3">(I27/H27)</f>
        <v>202529.92111801243</v>
      </c>
      <c r="K27" s="101"/>
      <c r="L27" s="120"/>
      <c r="M27" s="117">
        <f>SUM(M28:M33)</f>
        <v>45</v>
      </c>
      <c r="N27" s="99">
        <f>SUM(N28:N33)</f>
        <v>3512</v>
      </c>
      <c r="O27" s="100">
        <f>SUM(O28:O33)</f>
        <v>497113411</v>
      </c>
      <c r="P27" s="83">
        <f t="shared" ref="P27:P33" si="4">(O27/M27)</f>
        <v>11046964.688888889</v>
      </c>
      <c r="Q27" s="84">
        <f t="shared" ref="Q27:Q33" si="5">(O27/N27)</f>
        <v>141547.09880410024</v>
      </c>
      <c r="R27"/>
      <c r="S27" s="2"/>
    </row>
    <row r="28" spans="1:19" ht="14.25" x14ac:dyDescent="0.2">
      <c r="A28" s="2"/>
      <c r="B28" s="12" t="s">
        <v>7</v>
      </c>
      <c r="C28" s="9"/>
      <c r="D28" s="141">
        <v>1918</v>
      </c>
      <c r="E28" s="102">
        <v>1923</v>
      </c>
      <c r="F28" s="142">
        <v>325928142</v>
      </c>
      <c r="G28" s="118"/>
      <c r="H28" s="102">
        <v>1917</v>
      </c>
      <c r="I28" s="103">
        <v>324723989</v>
      </c>
      <c r="J28" s="89">
        <f t="shared" si="3"/>
        <v>169391.75221700573</v>
      </c>
      <c r="K28" s="104">
        <v>16</v>
      </c>
      <c r="L28" s="122"/>
      <c r="M28" s="118">
        <v>1</v>
      </c>
      <c r="N28" s="102">
        <v>6</v>
      </c>
      <c r="O28" s="103">
        <v>1204153</v>
      </c>
      <c r="P28" s="89">
        <f t="shared" si="4"/>
        <v>1204153</v>
      </c>
      <c r="Q28" s="90">
        <f t="shared" si="5"/>
        <v>200692.16666666666</v>
      </c>
      <c r="R28"/>
      <c r="S28" s="2"/>
    </row>
    <row r="29" spans="1:19" ht="14.25" x14ac:dyDescent="0.2">
      <c r="A29" s="2"/>
      <c r="B29" s="12" t="s">
        <v>8</v>
      </c>
      <c r="C29" s="9"/>
      <c r="D29" s="141">
        <v>1037</v>
      </c>
      <c r="E29" s="102">
        <v>1796</v>
      </c>
      <c r="F29" s="142">
        <v>332495383</v>
      </c>
      <c r="G29" s="118"/>
      <c r="H29" s="102">
        <v>1016</v>
      </c>
      <c r="I29" s="103">
        <v>225765383</v>
      </c>
      <c r="J29" s="89">
        <f t="shared" si="3"/>
        <v>222210.02263779528</v>
      </c>
      <c r="K29" s="104">
        <v>11</v>
      </c>
      <c r="L29" s="122"/>
      <c r="M29" s="118">
        <v>19</v>
      </c>
      <c r="N29" s="102">
        <v>776</v>
      </c>
      <c r="O29" s="103">
        <v>106290000</v>
      </c>
      <c r="P29" s="89">
        <f t="shared" si="4"/>
        <v>5594210.5263157897</v>
      </c>
      <c r="Q29" s="90">
        <f t="shared" si="5"/>
        <v>136971.64948453609</v>
      </c>
      <c r="R29"/>
      <c r="S29" s="2"/>
    </row>
    <row r="30" spans="1:19" ht="14.25" x14ac:dyDescent="0.2">
      <c r="A30" s="2"/>
      <c r="B30" s="12" t="s">
        <v>9</v>
      </c>
      <c r="C30" s="9"/>
      <c r="D30" s="141">
        <v>268</v>
      </c>
      <c r="E30" s="102">
        <v>377</v>
      </c>
      <c r="F30" s="142">
        <v>93050373</v>
      </c>
      <c r="G30" s="118"/>
      <c r="H30" s="102">
        <v>266</v>
      </c>
      <c r="I30" s="103">
        <v>74043363</v>
      </c>
      <c r="J30" s="89">
        <f t="shared" si="3"/>
        <v>278358.50751879701</v>
      </c>
      <c r="K30" s="104">
        <v>2</v>
      </c>
      <c r="L30" s="122"/>
      <c r="M30" s="118">
        <v>1</v>
      </c>
      <c r="N30" s="102">
        <v>109</v>
      </c>
      <c r="O30" s="103">
        <v>18500000</v>
      </c>
      <c r="P30" s="89">
        <f t="shared" si="4"/>
        <v>18500000</v>
      </c>
      <c r="Q30" s="90">
        <f t="shared" si="5"/>
        <v>169724.77064220182</v>
      </c>
      <c r="R30"/>
      <c r="S30" s="2"/>
    </row>
    <row r="31" spans="1:19" ht="14.25" x14ac:dyDescent="0.2">
      <c r="A31" s="2"/>
      <c r="B31" s="12" t="s">
        <v>10</v>
      </c>
      <c r="C31" s="9"/>
      <c r="D31" s="141">
        <v>771</v>
      </c>
      <c r="E31" s="102">
        <v>795</v>
      </c>
      <c r="F31" s="142">
        <v>156510920</v>
      </c>
      <c r="G31" s="118"/>
      <c r="H31" s="102">
        <v>770</v>
      </c>
      <c r="I31" s="103">
        <v>151760920</v>
      </c>
      <c r="J31" s="89">
        <f t="shared" si="3"/>
        <v>197092.10389610389</v>
      </c>
      <c r="K31" s="104">
        <v>14</v>
      </c>
      <c r="L31" s="122"/>
      <c r="M31" s="118">
        <v>1</v>
      </c>
      <c r="N31" s="102">
        <v>25</v>
      </c>
      <c r="O31" s="103">
        <v>4750000</v>
      </c>
      <c r="P31" s="89">
        <f t="shared" si="4"/>
        <v>4750000</v>
      </c>
      <c r="Q31" s="90">
        <f t="shared" si="5"/>
        <v>190000</v>
      </c>
      <c r="R31"/>
      <c r="S31" s="2"/>
    </row>
    <row r="32" spans="1:19" ht="14.25" x14ac:dyDescent="0.2">
      <c r="A32" s="2"/>
      <c r="B32" s="12" t="s">
        <v>11</v>
      </c>
      <c r="C32" s="9"/>
      <c r="D32" s="141">
        <v>778</v>
      </c>
      <c r="E32" s="102">
        <v>1911</v>
      </c>
      <c r="F32" s="142">
        <v>333443330</v>
      </c>
      <c r="G32" s="118"/>
      <c r="H32" s="102">
        <v>763</v>
      </c>
      <c r="I32" s="103">
        <v>186503142</v>
      </c>
      <c r="J32" s="89">
        <f t="shared" si="3"/>
        <v>244434</v>
      </c>
      <c r="K32" s="104">
        <v>5</v>
      </c>
      <c r="L32" s="122"/>
      <c r="M32" s="118">
        <v>15</v>
      </c>
      <c r="N32" s="102">
        <v>1148</v>
      </c>
      <c r="O32" s="103">
        <v>146940188</v>
      </c>
      <c r="P32" s="89">
        <f t="shared" si="4"/>
        <v>9796012.5333333332</v>
      </c>
      <c r="Q32" s="90">
        <f t="shared" si="5"/>
        <v>127996.67944250871</v>
      </c>
      <c r="R32"/>
      <c r="S32" s="2"/>
    </row>
    <row r="33" spans="1:19" ht="14.25" x14ac:dyDescent="0.2">
      <c r="A33" s="2"/>
      <c r="B33" s="12" t="s">
        <v>12</v>
      </c>
      <c r="C33" s="9"/>
      <c r="D33" s="141">
        <v>106</v>
      </c>
      <c r="E33" s="102">
        <v>1546</v>
      </c>
      <c r="F33" s="142">
        <v>234851792</v>
      </c>
      <c r="G33" s="118"/>
      <c r="H33" s="102">
        <v>98</v>
      </c>
      <c r="I33" s="103">
        <v>15422722</v>
      </c>
      <c r="J33" s="89">
        <f t="shared" si="3"/>
        <v>157374.71428571429</v>
      </c>
      <c r="K33" s="104">
        <v>18</v>
      </c>
      <c r="L33" s="122"/>
      <c r="M33" s="118">
        <v>8</v>
      </c>
      <c r="N33" s="102">
        <v>1448</v>
      </c>
      <c r="O33" s="103">
        <v>219429070</v>
      </c>
      <c r="P33" s="89">
        <f t="shared" si="4"/>
        <v>27428633.75</v>
      </c>
      <c r="Q33" s="90">
        <f t="shared" si="5"/>
        <v>151539.41298342543</v>
      </c>
      <c r="R33"/>
      <c r="S33" s="2"/>
    </row>
    <row r="34" spans="1:19" ht="14.25" x14ac:dyDescent="0.2">
      <c r="A34" s="2"/>
      <c r="B34" s="13"/>
      <c r="C34" s="9"/>
      <c r="D34" s="137"/>
      <c r="E34" s="87"/>
      <c r="F34" s="129"/>
      <c r="G34" s="116"/>
      <c r="H34" s="87"/>
      <c r="I34" s="86"/>
      <c r="J34" s="102"/>
      <c r="K34" s="102"/>
      <c r="L34" s="122"/>
      <c r="M34" s="116"/>
      <c r="N34" s="87"/>
      <c r="O34" s="89"/>
      <c r="P34" s="89"/>
      <c r="Q34" s="90"/>
      <c r="R34"/>
      <c r="S34" s="2"/>
    </row>
    <row r="35" spans="1:19" ht="14.25" x14ac:dyDescent="0.2">
      <c r="A35" s="2"/>
      <c r="B35" s="10" t="s">
        <v>13</v>
      </c>
      <c r="C35" s="51"/>
      <c r="D35" s="139">
        <f>SUM(D36:D38)</f>
        <v>4407</v>
      </c>
      <c r="E35" s="99">
        <f>SUM(E36:E38)</f>
        <v>5485</v>
      </c>
      <c r="F35" s="140">
        <f>SUM(F36:F38)</f>
        <v>1260381241</v>
      </c>
      <c r="G35" s="117"/>
      <c r="H35" s="99">
        <f>SUM(H36:H38)</f>
        <v>4349</v>
      </c>
      <c r="I35" s="100">
        <f>SUM(I36:I38)</f>
        <v>1051584783</v>
      </c>
      <c r="J35" s="83">
        <f>(I35/H35)</f>
        <v>241799.21430213843</v>
      </c>
      <c r="K35" s="99"/>
      <c r="L35" s="123"/>
      <c r="M35" s="117">
        <f>SUM(M36:M38)</f>
        <v>26</v>
      </c>
      <c r="N35" s="99">
        <f>SUM(N36:N38)</f>
        <v>1058</v>
      </c>
      <c r="O35" s="100">
        <f>SUM(O36:O38)</f>
        <v>178991739</v>
      </c>
      <c r="P35" s="83">
        <f t="shared" ref="P35:P38" si="6">(O35/M35)</f>
        <v>6884297.653846154</v>
      </c>
      <c r="Q35" s="84">
        <f t="shared" ref="Q35:Q38" si="7">(O35/N35)</f>
        <v>169179.33742911153</v>
      </c>
      <c r="R35"/>
      <c r="S35" s="2"/>
    </row>
    <row r="36" spans="1:19" ht="14.25" x14ac:dyDescent="0.2">
      <c r="A36" s="2"/>
      <c r="B36" s="12" t="s">
        <v>14</v>
      </c>
      <c r="C36" s="9"/>
      <c r="D36" s="141">
        <v>1491</v>
      </c>
      <c r="E36" s="102">
        <v>1855</v>
      </c>
      <c r="F36" s="142">
        <v>456304701</v>
      </c>
      <c r="G36" s="118"/>
      <c r="H36" s="102">
        <v>1466</v>
      </c>
      <c r="I36" s="103">
        <v>374215685</v>
      </c>
      <c r="J36" s="89">
        <f>(I36/H36)</f>
        <v>255263.0866302865</v>
      </c>
      <c r="K36" s="104">
        <v>4</v>
      </c>
      <c r="L36" s="122"/>
      <c r="M36" s="118">
        <v>5</v>
      </c>
      <c r="N36" s="102">
        <v>335</v>
      </c>
      <c r="O36" s="103">
        <v>54299142</v>
      </c>
      <c r="P36" s="89">
        <f t="shared" si="6"/>
        <v>10859828.4</v>
      </c>
      <c r="Q36" s="90">
        <f t="shared" si="7"/>
        <v>162086.99104477611</v>
      </c>
      <c r="R36"/>
      <c r="S36" s="2"/>
    </row>
    <row r="37" spans="1:19" ht="14.25" x14ac:dyDescent="0.2">
      <c r="A37" s="2"/>
      <c r="B37" s="12" t="s">
        <v>15</v>
      </c>
      <c r="C37" s="9"/>
      <c r="D37" s="141">
        <v>989</v>
      </c>
      <c r="E37" s="102">
        <v>1552</v>
      </c>
      <c r="F37" s="142">
        <v>324096670</v>
      </c>
      <c r="G37" s="118"/>
      <c r="H37" s="102">
        <v>968</v>
      </c>
      <c r="I37" s="103">
        <v>226223526</v>
      </c>
      <c r="J37" s="89">
        <f>(I37/H37)</f>
        <v>233701.98966942148</v>
      </c>
      <c r="K37" s="104">
        <v>9</v>
      </c>
      <c r="L37" s="122"/>
      <c r="M37" s="118">
        <v>12</v>
      </c>
      <c r="N37" s="102">
        <v>566</v>
      </c>
      <c r="O37" s="103">
        <v>96589810</v>
      </c>
      <c r="P37" s="89">
        <f t="shared" si="6"/>
        <v>8049150.833333333</v>
      </c>
      <c r="Q37" s="90">
        <f t="shared" si="7"/>
        <v>170653.37455830388</v>
      </c>
      <c r="R37"/>
      <c r="S37" s="2"/>
    </row>
    <row r="38" spans="1:19" ht="14.25" x14ac:dyDescent="0.2">
      <c r="A38" s="2"/>
      <c r="B38" s="12" t="s">
        <v>16</v>
      </c>
      <c r="C38" s="9"/>
      <c r="D38" s="141">
        <v>1927</v>
      </c>
      <c r="E38" s="102">
        <v>2078</v>
      </c>
      <c r="F38" s="142">
        <v>479979870</v>
      </c>
      <c r="G38" s="118"/>
      <c r="H38" s="102">
        <v>1915</v>
      </c>
      <c r="I38" s="103">
        <v>451145572</v>
      </c>
      <c r="J38" s="89">
        <f>(I38/H38)</f>
        <v>235585.15509138381</v>
      </c>
      <c r="K38" s="104">
        <v>7</v>
      </c>
      <c r="L38" s="122"/>
      <c r="M38" s="118">
        <v>9</v>
      </c>
      <c r="N38" s="102">
        <v>157</v>
      </c>
      <c r="O38" s="103">
        <v>28102787</v>
      </c>
      <c r="P38" s="89">
        <f t="shared" si="6"/>
        <v>3122531.888888889</v>
      </c>
      <c r="Q38" s="90">
        <f t="shared" si="7"/>
        <v>178998.64331210192</v>
      </c>
      <c r="R38"/>
      <c r="S38" s="2"/>
    </row>
    <row r="39" spans="1:19" ht="14.25" x14ac:dyDescent="0.2">
      <c r="A39" s="2"/>
      <c r="B39" s="13"/>
      <c r="C39" s="9"/>
      <c r="D39" s="137"/>
      <c r="E39" s="87"/>
      <c r="F39" s="129"/>
      <c r="G39" s="116"/>
      <c r="H39" s="87"/>
      <c r="I39" s="86"/>
      <c r="J39" s="102"/>
      <c r="K39" s="102"/>
      <c r="L39" s="122"/>
      <c r="M39" s="116"/>
      <c r="N39" s="87"/>
      <c r="O39" s="89"/>
      <c r="P39" s="89"/>
      <c r="Q39" s="90"/>
      <c r="R39"/>
      <c r="S39" s="2"/>
    </row>
    <row r="40" spans="1:19" ht="14.25" x14ac:dyDescent="0.2">
      <c r="A40" s="2"/>
      <c r="B40" s="10" t="s">
        <v>17</v>
      </c>
      <c r="C40" s="51"/>
      <c r="D40" s="139">
        <f>SUM(D41:D43)</f>
        <v>1647</v>
      </c>
      <c r="E40" s="99">
        <f>SUM(E41:E43)</f>
        <v>1747</v>
      </c>
      <c r="F40" s="140">
        <f>SUM(F41:F43)</f>
        <v>347222678</v>
      </c>
      <c r="G40" s="117"/>
      <c r="H40" s="99">
        <f>SUM(H41:H43)</f>
        <v>1639</v>
      </c>
      <c r="I40" s="100">
        <f>SUM(I41:I43)</f>
        <v>341872182</v>
      </c>
      <c r="J40" s="83">
        <f>(I40/H40)</f>
        <v>208585.83404514947</v>
      </c>
      <c r="K40" s="99"/>
      <c r="L40" s="123"/>
      <c r="M40" s="117">
        <f>SUM(M41:M43)</f>
        <v>8</v>
      </c>
      <c r="N40" s="99">
        <f>SUM(N41:N43)</f>
        <v>108</v>
      </c>
      <c r="O40" s="100">
        <f>SUM(O41:O43)</f>
        <v>5350496</v>
      </c>
      <c r="P40" s="83">
        <f t="shared" ref="P40" si="8">(O40/M40)</f>
        <v>668812</v>
      </c>
      <c r="Q40" s="84">
        <f t="shared" ref="Q40" si="9">(O40/N40)</f>
        <v>49541.629629629628</v>
      </c>
      <c r="R40"/>
      <c r="S40" s="2"/>
    </row>
    <row r="41" spans="1:19" ht="14.25" x14ac:dyDescent="0.2">
      <c r="A41" s="2"/>
      <c r="B41" s="12" t="s">
        <v>18</v>
      </c>
      <c r="C41" s="9"/>
      <c r="D41" s="141">
        <v>159</v>
      </c>
      <c r="E41" s="102">
        <v>159</v>
      </c>
      <c r="F41" s="142">
        <v>37225118</v>
      </c>
      <c r="G41" s="118"/>
      <c r="H41" s="102">
        <v>159</v>
      </c>
      <c r="I41" s="103">
        <v>37225118</v>
      </c>
      <c r="J41" s="89">
        <f>(I41/H41)</f>
        <v>234120.23899371069</v>
      </c>
      <c r="K41" s="104">
        <v>8</v>
      </c>
      <c r="L41" s="122"/>
      <c r="M41" s="118">
        <v>0</v>
      </c>
      <c r="N41" s="102">
        <v>0</v>
      </c>
      <c r="O41" s="103">
        <v>0</v>
      </c>
      <c r="P41" s="89"/>
      <c r="Q41" s="90"/>
      <c r="R41"/>
      <c r="S41" s="2"/>
    </row>
    <row r="42" spans="1:19" ht="14.25" x14ac:dyDescent="0.2">
      <c r="A42" s="2"/>
      <c r="B42" s="12" t="s">
        <v>19</v>
      </c>
      <c r="C42" s="9"/>
      <c r="D42" s="141">
        <v>640</v>
      </c>
      <c r="E42" s="102">
        <v>686</v>
      </c>
      <c r="F42" s="142">
        <v>136421971</v>
      </c>
      <c r="G42" s="118"/>
      <c r="H42" s="102">
        <v>638</v>
      </c>
      <c r="I42" s="103">
        <v>132254029</v>
      </c>
      <c r="J42" s="89">
        <f>(I42/H42)</f>
        <v>207294.71630094043</v>
      </c>
      <c r="K42" s="104">
        <v>12</v>
      </c>
      <c r="L42" s="122"/>
      <c r="M42" s="118">
        <v>2</v>
      </c>
      <c r="N42" s="102">
        <v>48</v>
      </c>
      <c r="O42" s="103">
        <v>4167942</v>
      </c>
      <c r="P42" s="89">
        <f t="shared" ref="P42:P43" si="10">(O42/M42)</f>
        <v>2083971</v>
      </c>
      <c r="Q42" s="90">
        <f t="shared" ref="Q42:Q43" si="11">(O42/N42)</f>
        <v>86832.125</v>
      </c>
      <c r="R42"/>
      <c r="S42" s="2"/>
    </row>
    <row r="43" spans="1:19" ht="14.25" x14ac:dyDescent="0.2">
      <c r="A43" s="2"/>
      <c r="B43" s="12" t="s">
        <v>20</v>
      </c>
      <c r="C43" s="9"/>
      <c r="D43" s="141">
        <v>848</v>
      </c>
      <c r="E43" s="102">
        <v>902</v>
      </c>
      <c r="F43" s="142">
        <v>173575589</v>
      </c>
      <c r="G43" s="118"/>
      <c r="H43" s="102">
        <v>842</v>
      </c>
      <c r="I43" s="103">
        <v>172393035</v>
      </c>
      <c r="J43" s="89">
        <f>(I43/H43)</f>
        <v>204742.32185273161</v>
      </c>
      <c r="K43" s="104">
        <v>13</v>
      </c>
      <c r="L43" s="122"/>
      <c r="M43" s="118">
        <v>6</v>
      </c>
      <c r="N43" s="102">
        <v>60</v>
      </c>
      <c r="O43" s="103">
        <v>1182554</v>
      </c>
      <c r="P43" s="89">
        <f t="shared" si="10"/>
        <v>197092.33333333334</v>
      </c>
      <c r="Q43" s="90">
        <f t="shared" si="11"/>
        <v>19709.233333333334</v>
      </c>
      <c r="R43"/>
      <c r="S43" s="2"/>
    </row>
    <row r="44" spans="1:19" ht="14.25" x14ac:dyDescent="0.2">
      <c r="A44" s="2"/>
      <c r="B44" s="12"/>
      <c r="C44" s="9"/>
      <c r="D44" s="137"/>
      <c r="E44" s="87"/>
      <c r="F44" s="129"/>
      <c r="G44" s="116"/>
      <c r="H44" s="87"/>
      <c r="I44" s="86"/>
      <c r="J44" s="102"/>
      <c r="K44" s="102"/>
      <c r="L44" s="122"/>
      <c r="M44" s="116"/>
      <c r="N44" s="87"/>
      <c r="O44" s="89"/>
      <c r="P44" s="89"/>
      <c r="Q44" s="90"/>
      <c r="R44"/>
      <c r="S44" s="2"/>
    </row>
    <row r="45" spans="1:19" ht="14.25" x14ac:dyDescent="0.2">
      <c r="A45" s="2"/>
      <c r="B45" s="10" t="s">
        <v>30</v>
      </c>
      <c r="C45" s="51"/>
      <c r="D45" s="139"/>
      <c r="E45" s="99"/>
      <c r="F45" s="140"/>
      <c r="G45" s="117"/>
      <c r="H45" s="99"/>
      <c r="I45" s="100"/>
      <c r="J45" s="99"/>
      <c r="K45" s="99"/>
      <c r="L45" s="123"/>
      <c r="M45" s="117"/>
      <c r="N45" s="99"/>
      <c r="O45" s="100"/>
      <c r="P45" s="83"/>
      <c r="Q45" s="84"/>
      <c r="R45"/>
      <c r="S45" s="2"/>
    </row>
    <row r="46" spans="1:19" ht="14.25" x14ac:dyDescent="0.2">
      <c r="A46" s="2"/>
      <c r="B46" s="12" t="s">
        <v>34</v>
      </c>
      <c r="C46" s="9"/>
      <c r="D46" s="141"/>
      <c r="E46" s="102"/>
      <c r="F46" s="142"/>
      <c r="G46" s="118"/>
      <c r="H46" s="102"/>
      <c r="I46" s="103"/>
      <c r="J46" s="102"/>
      <c r="K46" s="102"/>
      <c r="L46" s="122"/>
      <c r="M46" s="118"/>
      <c r="N46" s="102"/>
      <c r="O46" s="103"/>
      <c r="P46" s="89"/>
      <c r="Q46" s="90"/>
      <c r="R46"/>
      <c r="S46" s="2"/>
    </row>
    <row r="47" spans="1:19" ht="14.25" x14ac:dyDescent="0.2">
      <c r="A47" s="2"/>
      <c r="B47" s="14" t="s">
        <v>45</v>
      </c>
      <c r="C47" s="9"/>
      <c r="D47" s="141"/>
      <c r="E47" s="102"/>
      <c r="F47" s="142"/>
      <c r="G47" s="118"/>
      <c r="H47" s="102"/>
      <c r="I47" s="103"/>
      <c r="J47" s="102"/>
      <c r="K47" s="102"/>
      <c r="L47" s="122"/>
      <c r="M47" s="118"/>
      <c r="N47" s="102"/>
      <c r="O47" s="103"/>
      <c r="P47" s="89"/>
      <c r="Q47" s="90"/>
      <c r="R47"/>
      <c r="S47" s="2"/>
    </row>
    <row r="48" spans="1:19" ht="14.25" x14ac:dyDescent="0.2">
      <c r="A48" s="2"/>
      <c r="B48" s="14" t="s">
        <v>46</v>
      </c>
      <c r="C48" s="9"/>
      <c r="D48" s="141"/>
      <c r="E48" s="102"/>
      <c r="F48" s="142"/>
      <c r="G48" s="118"/>
      <c r="H48" s="102"/>
      <c r="I48" s="103"/>
      <c r="J48" s="102"/>
      <c r="K48" s="102"/>
      <c r="L48" s="122"/>
      <c r="M48" s="118"/>
      <c r="N48" s="102"/>
      <c r="O48" s="103"/>
      <c r="P48" s="89"/>
      <c r="Q48" s="90"/>
      <c r="R48"/>
      <c r="S48" s="2"/>
    </row>
    <row r="49" spans="1:19" ht="14.25" x14ac:dyDescent="0.2">
      <c r="B49" s="12" t="s">
        <v>21</v>
      </c>
      <c r="C49" s="9"/>
      <c r="D49" s="141">
        <v>89</v>
      </c>
      <c r="E49" s="102">
        <v>89</v>
      </c>
      <c r="F49" s="142">
        <v>35145555</v>
      </c>
      <c r="G49" s="118"/>
      <c r="H49" s="102">
        <v>89</v>
      </c>
      <c r="I49" s="103">
        <v>35145555</v>
      </c>
      <c r="J49" s="89">
        <f>(I49/H49)</f>
        <v>394893.8764044944</v>
      </c>
      <c r="K49" s="104">
        <v>1</v>
      </c>
      <c r="L49" s="122"/>
      <c r="M49" s="118">
        <v>0</v>
      </c>
      <c r="N49" s="102">
        <v>0</v>
      </c>
      <c r="O49" s="103">
        <v>0</v>
      </c>
      <c r="P49" s="89"/>
      <c r="Q49" s="90"/>
      <c r="R49"/>
      <c r="S49" s="2"/>
    </row>
    <row r="50" spans="1:19" ht="14.25" x14ac:dyDescent="0.2">
      <c r="B50" s="12" t="s">
        <v>22</v>
      </c>
      <c r="C50" s="9"/>
      <c r="D50" s="141">
        <v>241</v>
      </c>
      <c r="E50" s="102">
        <v>243</v>
      </c>
      <c r="F50" s="142">
        <v>61699208</v>
      </c>
      <c r="G50" s="118"/>
      <c r="H50" s="102">
        <v>239</v>
      </c>
      <c r="I50" s="103">
        <v>61349208</v>
      </c>
      <c r="J50" s="89">
        <f>(I50/H50)</f>
        <v>256691.24686192468</v>
      </c>
      <c r="K50" s="104">
        <v>3</v>
      </c>
      <c r="L50" s="122"/>
      <c r="M50" s="118">
        <v>0</v>
      </c>
      <c r="N50" s="102">
        <v>0</v>
      </c>
      <c r="O50" s="103">
        <v>0</v>
      </c>
      <c r="P50" s="89"/>
      <c r="Q50" s="90"/>
      <c r="R50"/>
      <c r="S50" s="2"/>
    </row>
    <row r="51" spans="1:19" ht="14.25" x14ac:dyDescent="0.2">
      <c r="B51" s="12"/>
      <c r="C51" s="9"/>
      <c r="D51" s="141"/>
      <c r="E51" s="102"/>
      <c r="F51" s="142"/>
      <c r="G51" s="118"/>
      <c r="H51" s="102"/>
      <c r="I51" s="103"/>
      <c r="J51" s="102"/>
      <c r="K51" s="102"/>
      <c r="L51" s="122"/>
      <c r="M51" s="118"/>
      <c r="N51" s="102"/>
      <c r="O51" s="103"/>
      <c r="P51" s="89"/>
      <c r="Q51" s="90"/>
      <c r="R51"/>
      <c r="S51" s="2"/>
    </row>
    <row r="52" spans="1:19" ht="14.25" x14ac:dyDescent="0.2">
      <c r="B52" s="10" t="s">
        <v>31</v>
      </c>
      <c r="C52" s="51"/>
      <c r="D52" s="139"/>
      <c r="E52" s="99"/>
      <c r="F52" s="140"/>
      <c r="G52" s="117"/>
      <c r="H52" s="99"/>
      <c r="I52" s="100"/>
      <c r="J52" s="99"/>
      <c r="K52" s="99"/>
      <c r="L52" s="123"/>
      <c r="M52" s="117"/>
      <c r="N52" s="99"/>
      <c r="O52" s="100"/>
      <c r="P52" s="83"/>
      <c r="Q52" s="84"/>
      <c r="R52"/>
      <c r="S52" s="2"/>
    </row>
    <row r="53" spans="1:19" ht="14.25" x14ac:dyDescent="0.2">
      <c r="B53" s="12" t="s">
        <v>35</v>
      </c>
      <c r="C53" s="9"/>
      <c r="D53" s="141"/>
      <c r="E53" s="102"/>
      <c r="F53" s="142"/>
      <c r="G53" s="118"/>
      <c r="H53" s="102"/>
      <c r="I53" s="103"/>
      <c r="J53" s="102"/>
      <c r="K53" s="102"/>
      <c r="L53" s="122"/>
      <c r="M53" s="118"/>
      <c r="N53" s="102"/>
      <c r="O53" s="103"/>
      <c r="P53" s="89"/>
      <c r="Q53" s="90"/>
      <c r="R53"/>
      <c r="S53" s="2"/>
    </row>
    <row r="54" spans="1:19" ht="14.25" x14ac:dyDescent="0.2">
      <c r="A54" s="2"/>
      <c r="B54" s="14" t="s">
        <v>47</v>
      </c>
      <c r="C54" s="9"/>
      <c r="D54" s="141"/>
      <c r="E54" s="102"/>
      <c r="F54" s="142"/>
      <c r="G54" s="118"/>
      <c r="H54" s="102"/>
      <c r="I54" s="103"/>
      <c r="J54" s="102"/>
      <c r="K54" s="102"/>
      <c r="L54" s="122"/>
      <c r="M54" s="118"/>
      <c r="N54" s="102"/>
      <c r="O54" s="103"/>
      <c r="P54" s="89"/>
      <c r="Q54" s="90"/>
      <c r="R54"/>
      <c r="S54" s="2"/>
    </row>
    <row r="55" spans="1:19" ht="14.25" x14ac:dyDescent="0.2">
      <c r="A55" s="2"/>
      <c r="B55" s="14" t="s">
        <v>48</v>
      </c>
      <c r="C55" s="9"/>
      <c r="D55" s="141"/>
      <c r="E55" s="102"/>
      <c r="F55" s="142"/>
      <c r="G55" s="118"/>
      <c r="H55" s="102"/>
      <c r="I55" s="103"/>
      <c r="J55" s="102"/>
      <c r="K55" s="102"/>
      <c r="L55" s="122"/>
      <c r="M55" s="118"/>
      <c r="N55" s="102"/>
      <c r="O55" s="103"/>
      <c r="P55" s="89"/>
      <c r="Q55" s="90"/>
      <c r="R55"/>
      <c r="S55" s="2"/>
    </row>
    <row r="56" spans="1:19" ht="14.25" x14ac:dyDescent="0.2">
      <c r="A56" s="2"/>
      <c r="B56" s="12" t="s">
        <v>23</v>
      </c>
      <c r="C56" s="9"/>
      <c r="D56" s="141">
        <v>141</v>
      </c>
      <c r="E56" s="102">
        <v>141</v>
      </c>
      <c r="F56" s="142">
        <v>33740904</v>
      </c>
      <c r="G56" s="118"/>
      <c r="H56" s="102">
        <v>141</v>
      </c>
      <c r="I56" s="103">
        <v>33740904</v>
      </c>
      <c r="J56" s="89">
        <f>(I56/H56)</f>
        <v>239297.19148936169</v>
      </c>
      <c r="K56" s="104">
        <v>6</v>
      </c>
      <c r="L56" s="122"/>
      <c r="M56" s="118">
        <v>0</v>
      </c>
      <c r="N56" s="102">
        <v>0</v>
      </c>
      <c r="O56" s="103">
        <v>0</v>
      </c>
      <c r="P56" s="89"/>
      <c r="Q56" s="90"/>
      <c r="R56"/>
      <c r="S56" s="2"/>
    </row>
    <row r="57" spans="1:19" ht="14.25" x14ac:dyDescent="0.2">
      <c r="B57" s="12" t="s">
        <v>36</v>
      </c>
      <c r="C57" s="9"/>
      <c r="D57" s="141"/>
      <c r="E57" s="102"/>
      <c r="F57" s="142"/>
      <c r="G57" s="118"/>
      <c r="H57" s="102"/>
      <c r="I57" s="103"/>
      <c r="J57" s="102"/>
      <c r="K57" s="102"/>
      <c r="L57" s="122"/>
      <c r="M57" s="118"/>
      <c r="N57" s="102"/>
      <c r="O57" s="103"/>
      <c r="P57" s="89"/>
      <c r="Q57" s="90"/>
      <c r="R57"/>
      <c r="S57" s="2"/>
    </row>
    <row r="58" spans="1:19" ht="14.25" x14ac:dyDescent="0.2">
      <c r="B58" s="14" t="s">
        <v>49</v>
      </c>
      <c r="C58" s="9"/>
      <c r="D58" s="141">
        <v>1</v>
      </c>
      <c r="E58" s="102">
        <v>1</v>
      </c>
      <c r="F58" s="142">
        <v>175000</v>
      </c>
      <c r="G58" s="118"/>
      <c r="H58" s="102">
        <v>1</v>
      </c>
      <c r="I58" s="103">
        <v>175000</v>
      </c>
      <c r="J58" s="89">
        <f>(I58/H58)</f>
        <v>175000</v>
      </c>
      <c r="K58" s="102"/>
      <c r="L58" s="122"/>
      <c r="M58" s="118">
        <v>0</v>
      </c>
      <c r="N58" s="102">
        <v>0</v>
      </c>
      <c r="O58" s="103">
        <v>0</v>
      </c>
      <c r="P58" s="89"/>
      <c r="Q58" s="90"/>
      <c r="R58"/>
      <c r="S58" s="2"/>
    </row>
    <row r="59" spans="1:19" ht="14.25" x14ac:dyDescent="0.2">
      <c r="B59" s="14" t="s">
        <v>50</v>
      </c>
      <c r="C59" s="9"/>
      <c r="D59" s="141"/>
      <c r="E59" s="102"/>
      <c r="F59" s="142"/>
      <c r="G59" s="118"/>
      <c r="H59" s="102"/>
      <c r="I59" s="103"/>
      <c r="J59" s="102"/>
      <c r="K59" s="102"/>
      <c r="L59" s="122"/>
      <c r="M59" s="118"/>
      <c r="N59" s="102"/>
      <c r="O59" s="103"/>
      <c r="P59" s="89"/>
      <c r="Q59" s="90"/>
      <c r="R59"/>
      <c r="S59" s="2"/>
    </row>
    <row r="60" spans="1:19" ht="14.25" x14ac:dyDescent="0.2">
      <c r="B60" s="12" t="s">
        <v>24</v>
      </c>
      <c r="C60" s="9"/>
      <c r="D60" s="141">
        <v>200</v>
      </c>
      <c r="E60" s="102">
        <v>260</v>
      </c>
      <c r="F60" s="142">
        <v>51513439</v>
      </c>
      <c r="G60" s="118"/>
      <c r="H60" s="102">
        <v>190</v>
      </c>
      <c r="I60" s="103">
        <v>42299585</v>
      </c>
      <c r="J60" s="89">
        <f>(I60/H60)</f>
        <v>222629.39473684211</v>
      </c>
      <c r="K60" s="104">
        <v>10</v>
      </c>
      <c r="L60" s="122"/>
      <c r="M60" s="118">
        <v>10</v>
      </c>
      <c r="N60" s="102">
        <v>70</v>
      </c>
      <c r="O60" s="103">
        <v>9213854</v>
      </c>
      <c r="P60" s="89">
        <f t="shared" ref="P60" si="12">(O60/M60)</f>
        <v>921385.4</v>
      </c>
      <c r="Q60" s="90">
        <f t="shared" ref="Q60" si="13">(O60/N60)</f>
        <v>131626.48571428572</v>
      </c>
      <c r="R60"/>
      <c r="S60" s="2"/>
    </row>
    <row r="61" spans="1:19" ht="14.25" x14ac:dyDescent="0.2">
      <c r="B61" s="12" t="s">
        <v>37</v>
      </c>
      <c r="C61" s="9"/>
      <c r="D61" s="141"/>
      <c r="E61" s="102"/>
      <c r="F61" s="142"/>
      <c r="G61" s="118"/>
      <c r="H61" s="102"/>
      <c r="I61" s="103"/>
      <c r="J61" s="102"/>
      <c r="K61" s="102"/>
      <c r="L61" s="122"/>
      <c r="M61" s="118"/>
      <c r="N61" s="102"/>
      <c r="O61" s="103"/>
      <c r="P61" s="89"/>
      <c r="Q61" s="90"/>
      <c r="R61"/>
      <c r="S61" s="2"/>
    </row>
    <row r="62" spans="1:19" ht="14.25" x14ac:dyDescent="0.2">
      <c r="B62" s="14" t="s">
        <v>51</v>
      </c>
      <c r="C62" s="9"/>
      <c r="D62" s="141">
        <v>49</v>
      </c>
      <c r="E62" s="102">
        <v>49</v>
      </c>
      <c r="F62" s="142">
        <v>14873357</v>
      </c>
      <c r="G62" s="118"/>
      <c r="H62" s="102">
        <v>49</v>
      </c>
      <c r="I62" s="103">
        <v>14873357</v>
      </c>
      <c r="J62" s="89">
        <f>(I62/H62)</f>
        <v>303537.89795918367</v>
      </c>
      <c r="K62" s="102"/>
      <c r="L62" s="122"/>
      <c r="M62" s="118">
        <v>0</v>
      </c>
      <c r="N62" s="102">
        <v>0</v>
      </c>
      <c r="O62" s="103">
        <v>0</v>
      </c>
      <c r="P62" s="89"/>
      <c r="Q62" s="90"/>
      <c r="R62"/>
      <c r="S62" s="2"/>
    </row>
    <row r="63" spans="1:19" ht="14.25" x14ac:dyDescent="0.2">
      <c r="B63" s="15"/>
      <c r="C63" s="9"/>
      <c r="D63" s="141"/>
      <c r="E63" s="102"/>
      <c r="F63" s="142"/>
      <c r="G63" s="118"/>
      <c r="H63" s="102"/>
      <c r="I63" s="103"/>
      <c r="J63" s="102"/>
      <c r="K63" s="102"/>
      <c r="L63" s="122"/>
      <c r="M63" s="118"/>
      <c r="N63" s="102"/>
      <c r="O63" s="103"/>
      <c r="P63" s="89"/>
      <c r="Q63" s="90"/>
      <c r="R63"/>
      <c r="S63" s="2"/>
    </row>
    <row r="64" spans="1:19" ht="14.25" x14ac:dyDescent="0.2">
      <c r="B64" s="10" t="s">
        <v>32</v>
      </c>
      <c r="C64" s="51"/>
      <c r="D64" s="139"/>
      <c r="E64" s="99"/>
      <c r="F64" s="140"/>
      <c r="G64" s="117"/>
      <c r="H64" s="99"/>
      <c r="I64" s="100"/>
      <c r="J64" s="99"/>
      <c r="K64" s="99"/>
      <c r="L64" s="123"/>
      <c r="M64" s="117"/>
      <c r="N64" s="99"/>
      <c r="O64" s="100"/>
      <c r="P64" s="83"/>
      <c r="Q64" s="84"/>
      <c r="R64"/>
      <c r="S64" s="2"/>
    </row>
    <row r="65" spans="2:19" ht="14.25" x14ac:dyDescent="0.2">
      <c r="B65" s="12" t="s">
        <v>38</v>
      </c>
      <c r="C65" s="9"/>
      <c r="D65" s="141"/>
      <c r="E65" s="102"/>
      <c r="F65" s="142"/>
      <c r="G65" s="118"/>
      <c r="H65" s="102"/>
      <c r="I65" s="103"/>
      <c r="J65" s="102"/>
      <c r="K65" s="102"/>
      <c r="L65" s="122"/>
      <c r="M65" s="118"/>
      <c r="N65" s="102"/>
      <c r="O65" s="103"/>
      <c r="P65" s="89"/>
      <c r="Q65" s="90"/>
      <c r="R65"/>
      <c r="S65" s="2"/>
    </row>
    <row r="66" spans="2:19" ht="14.25" x14ac:dyDescent="0.2">
      <c r="B66" s="12" t="s">
        <v>52</v>
      </c>
      <c r="C66" s="9"/>
      <c r="D66" s="141">
        <v>33</v>
      </c>
      <c r="E66" s="102">
        <v>33</v>
      </c>
      <c r="F66" s="142">
        <v>6144066</v>
      </c>
      <c r="G66" s="118"/>
      <c r="H66" s="102">
        <v>33</v>
      </c>
      <c r="I66" s="103">
        <v>6144066</v>
      </c>
      <c r="J66" s="89">
        <f>(I66/H66)</f>
        <v>186183.81818181818</v>
      </c>
      <c r="K66" s="104">
        <v>15</v>
      </c>
      <c r="L66" s="122"/>
      <c r="M66" s="118">
        <v>0</v>
      </c>
      <c r="N66" s="102">
        <v>0</v>
      </c>
      <c r="O66" s="103">
        <v>0</v>
      </c>
      <c r="P66" s="89"/>
      <c r="Q66" s="90"/>
      <c r="R66"/>
      <c r="S66"/>
    </row>
    <row r="67" spans="2:19" ht="14.25" x14ac:dyDescent="0.2">
      <c r="B67" s="12" t="s">
        <v>25</v>
      </c>
      <c r="C67" s="9"/>
      <c r="D67" s="141">
        <v>171</v>
      </c>
      <c r="E67" s="102">
        <v>178</v>
      </c>
      <c r="F67" s="142">
        <v>28566592</v>
      </c>
      <c r="G67" s="118"/>
      <c r="H67" s="102">
        <v>168</v>
      </c>
      <c r="I67" s="103">
        <v>27339775</v>
      </c>
      <c r="J67" s="89">
        <f>(I67/H67)</f>
        <v>162736.75595238095</v>
      </c>
      <c r="K67" s="104">
        <v>17</v>
      </c>
      <c r="L67" s="122"/>
      <c r="M67" s="118">
        <v>1</v>
      </c>
      <c r="N67" s="102">
        <v>6</v>
      </c>
      <c r="O67" s="103">
        <v>516122</v>
      </c>
      <c r="P67" s="89">
        <f t="shared" ref="P67" si="14">(O67/M67)</f>
        <v>516122</v>
      </c>
      <c r="Q67" s="90">
        <f t="shared" ref="Q67" si="15">(O67/N67)</f>
        <v>86020.333333333328</v>
      </c>
      <c r="R67"/>
      <c r="S67"/>
    </row>
    <row r="68" spans="2:19" ht="14.25" x14ac:dyDescent="0.2">
      <c r="B68" s="12" t="s">
        <v>53</v>
      </c>
      <c r="C68" s="9"/>
      <c r="D68" s="141"/>
      <c r="E68" s="102"/>
      <c r="F68" s="142"/>
      <c r="G68" s="118"/>
      <c r="H68" s="102"/>
      <c r="I68" s="103"/>
      <c r="J68" s="102"/>
      <c r="K68" s="102"/>
      <c r="L68" s="122"/>
      <c r="M68" s="118"/>
      <c r="N68" s="102"/>
      <c r="O68" s="103"/>
      <c r="P68" s="89"/>
      <c r="Q68" s="90"/>
      <c r="R68"/>
      <c r="S68"/>
    </row>
    <row r="69" spans="2:19" ht="14.25" x14ac:dyDescent="0.2">
      <c r="B69" s="14" t="s">
        <v>54</v>
      </c>
      <c r="C69" s="9"/>
      <c r="D69" s="141">
        <v>26</v>
      </c>
      <c r="E69" s="102">
        <v>38</v>
      </c>
      <c r="F69" s="142">
        <v>7909312</v>
      </c>
      <c r="G69" s="118"/>
      <c r="H69" s="102">
        <v>23</v>
      </c>
      <c r="I69" s="103">
        <v>5274312</v>
      </c>
      <c r="J69" s="89">
        <f>(I69/H69)</f>
        <v>229317.91304347827</v>
      </c>
      <c r="K69" s="102"/>
      <c r="L69" s="122"/>
      <c r="M69" s="118">
        <v>2</v>
      </c>
      <c r="N69" s="102">
        <v>13</v>
      </c>
      <c r="O69" s="103">
        <v>2510000</v>
      </c>
      <c r="P69" s="89">
        <f t="shared" ref="P69" si="16">(O69/M69)</f>
        <v>1255000</v>
      </c>
      <c r="Q69" s="90">
        <f t="shared" ref="Q69" si="17">(O69/N69)</f>
        <v>193076.92307692306</v>
      </c>
      <c r="R69"/>
      <c r="S69"/>
    </row>
    <row r="70" spans="2:19" ht="15" thickBot="1" x14ac:dyDescent="0.25">
      <c r="B70" s="77"/>
      <c r="C70" s="78"/>
      <c r="D70" s="143"/>
      <c r="E70" s="105"/>
      <c r="F70" s="144"/>
      <c r="G70" s="119"/>
      <c r="H70" s="105"/>
      <c r="I70" s="106"/>
      <c r="J70" s="106"/>
      <c r="K70" s="107"/>
      <c r="L70" s="124"/>
      <c r="M70" s="119"/>
      <c r="N70" s="105"/>
      <c r="O70" s="108"/>
      <c r="P70" s="108"/>
      <c r="Q70" s="109"/>
      <c r="R70"/>
      <c r="S70"/>
    </row>
    <row r="71" spans="2:19" ht="15" thickTop="1" x14ac:dyDescent="0.2">
      <c r="B71" s="46"/>
      <c r="C71" s="47"/>
      <c r="D71" s="49"/>
      <c r="E71" s="49"/>
      <c r="F71" s="48"/>
      <c r="G71" s="49"/>
      <c r="H71" s="49"/>
      <c r="I71" s="48"/>
      <c r="J71" s="48"/>
      <c r="K71" s="52"/>
      <c r="L71" s="49"/>
      <c r="M71" s="49"/>
      <c r="N71" s="49"/>
      <c r="O71" s="50"/>
      <c r="P71" s="50"/>
      <c r="Q71" s="50"/>
      <c r="R71"/>
      <c r="S71"/>
    </row>
    <row r="72" spans="2:19" ht="14.25" x14ac:dyDescent="0.2">
      <c r="B72" s="46"/>
      <c r="C72" s="47"/>
      <c r="D72" s="49"/>
      <c r="E72" s="49"/>
      <c r="F72" s="48"/>
      <c r="G72" s="49"/>
      <c r="H72" s="49"/>
      <c r="I72" s="48"/>
      <c r="J72" s="48"/>
      <c r="K72" s="52"/>
      <c r="L72" s="49"/>
      <c r="M72" s="49"/>
      <c r="N72" s="49"/>
      <c r="O72" s="50"/>
      <c r="P72" s="50"/>
      <c r="Q72" s="50"/>
      <c r="R72"/>
      <c r="S72"/>
    </row>
    <row r="73" spans="2:19" ht="14.25" x14ac:dyDescent="0.2">
      <c r="B73" s="53" t="s">
        <v>71</v>
      </c>
      <c r="C73" s="47"/>
      <c r="D73" s="49"/>
      <c r="E73" s="49"/>
      <c r="F73" s="48"/>
      <c r="G73" s="49"/>
      <c r="H73" s="49"/>
      <c r="I73" s="48"/>
      <c r="J73" s="48"/>
      <c r="K73" s="52"/>
      <c r="L73" s="49"/>
      <c r="M73" s="49"/>
      <c r="N73" s="49"/>
      <c r="O73" s="50"/>
      <c r="P73" s="50"/>
      <c r="Q73" s="50"/>
      <c r="R73"/>
      <c r="S73"/>
    </row>
    <row r="74" spans="2:19" ht="14.25" x14ac:dyDescent="0.2">
      <c r="B74" s="53" t="s">
        <v>26</v>
      </c>
      <c r="C74" s="47"/>
      <c r="D74" s="49"/>
      <c r="E74" s="49"/>
      <c r="F74" s="48"/>
      <c r="G74" s="49"/>
      <c r="H74" s="49"/>
      <c r="I74" s="48"/>
      <c r="J74" s="48"/>
      <c r="K74" s="52"/>
      <c r="L74" s="49"/>
      <c r="M74" s="49"/>
      <c r="N74" s="49"/>
      <c r="O74" s="50"/>
      <c r="P74" s="50"/>
      <c r="Q74" s="50"/>
      <c r="S74"/>
    </row>
    <row r="75" spans="2:19" ht="14.25" x14ac:dyDescent="0.2">
      <c r="B75" s="54" t="s">
        <v>27</v>
      </c>
      <c r="C75" s="47"/>
      <c r="D75" s="49"/>
      <c r="E75" s="49"/>
      <c r="F75" s="48"/>
      <c r="G75" s="49"/>
      <c r="H75" s="49"/>
      <c r="I75" s="48"/>
      <c r="J75" s="48"/>
      <c r="K75" s="52"/>
      <c r="L75" s="49"/>
      <c r="M75" s="49"/>
      <c r="N75" s="49"/>
      <c r="O75" s="50"/>
      <c r="P75" s="50"/>
      <c r="Q75" s="50"/>
      <c r="S75"/>
    </row>
    <row r="76" spans="2:19" ht="14.25" x14ac:dyDescent="0.2">
      <c r="B76" s="54" t="s">
        <v>28</v>
      </c>
      <c r="C76" s="47"/>
      <c r="D76" s="49"/>
      <c r="E76" s="49"/>
      <c r="F76" s="48"/>
      <c r="G76" s="49"/>
      <c r="H76" s="49"/>
      <c r="I76" s="48"/>
      <c r="J76" s="48"/>
      <c r="K76" s="52"/>
      <c r="L76" s="49"/>
      <c r="M76" s="49"/>
      <c r="N76" s="49"/>
      <c r="O76" s="50"/>
      <c r="P76" s="50"/>
      <c r="Q76" s="50"/>
      <c r="S76"/>
    </row>
    <row r="77" spans="2:19" ht="14.25" x14ac:dyDescent="0.2">
      <c r="B77" s="54" t="s">
        <v>29</v>
      </c>
      <c r="C77" s="47"/>
      <c r="D77" s="49"/>
      <c r="E77" s="49"/>
      <c r="F77" s="48"/>
      <c r="G77" s="49"/>
      <c r="H77" s="49"/>
      <c r="I77" s="48"/>
      <c r="J77" s="48"/>
      <c r="K77" s="52"/>
      <c r="L77" s="49"/>
      <c r="M77" s="49"/>
      <c r="N77" s="49"/>
      <c r="O77" s="50"/>
      <c r="P77" s="50"/>
      <c r="Q77" s="50"/>
      <c r="S77"/>
    </row>
    <row r="78" spans="2:19" ht="14.25" x14ac:dyDescent="0.2">
      <c r="B78" s="54" t="s">
        <v>39</v>
      </c>
      <c r="C78" s="47"/>
      <c r="D78" s="49"/>
      <c r="E78" s="49"/>
      <c r="F78" s="48"/>
      <c r="G78" s="49"/>
      <c r="H78" s="49"/>
      <c r="I78" s="48"/>
      <c r="J78" s="48"/>
      <c r="K78" s="52"/>
      <c r="L78" s="49"/>
      <c r="M78" s="49"/>
      <c r="N78" s="49"/>
      <c r="O78" s="50"/>
      <c r="P78" s="50"/>
      <c r="Q78" s="50"/>
      <c r="S78"/>
    </row>
    <row r="79" spans="2:19" ht="14.25" x14ac:dyDescent="0.2">
      <c r="B79" s="54" t="s">
        <v>40</v>
      </c>
      <c r="C79" s="47"/>
      <c r="D79" s="49"/>
      <c r="E79" s="49"/>
      <c r="F79" s="48"/>
      <c r="G79" s="49"/>
      <c r="H79" s="49"/>
      <c r="I79" s="48"/>
      <c r="J79" s="48"/>
      <c r="K79" s="52"/>
      <c r="L79" s="49"/>
      <c r="M79" s="49"/>
      <c r="N79" s="49"/>
      <c r="O79" s="50"/>
      <c r="P79" s="50"/>
      <c r="Q79" s="50"/>
    </row>
    <row r="80" spans="2:19" ht="14.25" x14ac:dyDescent="0.2">
      <c r="B80" s="54" t="s">
        <v>41</v>
      </c>
      <c r="C80" s="47"/>
      <c r="D80" s="49"/>
      <c r="E80" s="49"/>
      <c r="F80" s="48"/>
      <c r="G80" s="49"/>
      <c r="H80" s="49"/>
      <c r="I80" s="48"/>
      <c r="J80" s="48"/>
      <c r="K80" s="52"/>
      <c r="L80" s="49"/>
      <c r="M80" s="49"/>
      <c r="N80" s="49"/>
      <c r="O80" s="50"/>
      <c r="P80" s="50"/>
      <c r="Q80" s="50"/>
    </row>
    <row r="81" spans="2:17" ht="14.25" x14ac:dyDescent="0.2">
      <c r="B81" s="47" t="s">
        <v>42</v>
      </c>
      <c r="C81" s="47"/>
      <c r="D81" s="49"/>
      <c r="E81" s="49"/>
      <c r="F81" s="48"/>
      <c r="G81" s="49"/>
      <c r="H81" s="49"/>
      <c r="I81" s="48"/>
      <c r="J81" s="48"/>
      <c r="K81" s="52"/>
      <c r="L81" s="49"/>
      <c r="M81" s="49"/>
      <c r="N81" s="49"/>
      <c r="O81" s="50"/>
      <c r="P81" s="50"/>
      <c r="Q81" s="50"/>
    </row>
    <row r="82" spans="2:17" ht="14.25" x14ac:dyDescent="0.2">
      <c r="B82" s="47" t="s">
        <v>43</v>
      </c>
      <c r="C82" s="47"/>
      <c r="D82" s="49"/>
      <c r="E82" s="49"/>
      <c r="F82" s="48"/>
      <c r="G82" s="49"/>
      <c r="H82" s="49"/>
      <c r="I82" s="48"/>
      <c r="J82" s="48"/>
      <c r="K82" s="52"/>
      <c r="L82" s="49"/>
      <c r="M82" s="49"/>
      <c r="N82" s="49"/>
      <c r="O82" s="50"/>
      <c r="P82" s="50"/>
      <c r="Q82" s="50"/>
    </row>
    <row r="83" spans="2:17" ht="14.25" x14ac:dyDescent="0.2">
      <c r="B83" s="47" t="s">
        <v>44</v>
      </c>
      <c r="C83" s="49"/>
      <c r="D83" s="49"/>
      <c r="E83" s="49"/>
      <c r="F83" s="50"/>
      <c r="G83" s="49"/>
      <c r="H83" s="49"/>
      <c r="I83" s="50"/>
      <c r="J83" s="50"/>
      <c r="K83" s="55"/>
      <c r="L83" s="49"/>
      <c r="M83" s="49"/>
      <c r="N83" s="49"/>
      <c r="O83" s="50"/>
      <c r="P83" s="50"/>
      <c r="Q83" s="50"/>
    </row>
    <row r="84" spans="2:17" x14ac:dyDescent="0.2">
      <c r="B84" s="6" t="s">
        <v>44</v>
      </c>
    </row>
    <row r="88" spans="2:17" x14ac:dyDescent="0.2">
      <c r="B88" s="5"/>
    </row>
    <row r="89" spans="2:17" x14ac:dyDescent="0.2">
      <c r="B89" s="5"/>
    </row>
    <row r="90" spans="2:17" x14ac:dyDescent="0.2">
      <c r="B90" s="5"/>
    </row>
    <row r="91" spans="2:17" x14ac:dyDescent="0.2">
      <c r="B91" s="5"/>
    </row>
    <row r="92" spans="2:17" x14ac:dyDescent="0.2">
      <c r="B92" s="5"/>
    </row>
    <row r="93" spans="2:17" x14ac:dyDescent="0.2">
      <c r="B93" s="5"/>
    </row>
    <row r="94" spans="2:17" x14ac:dyDescent="0.2">
      <c r="B94" s="5"/>
    </row>
    <row r="95" spans="2:17" x14ac:dyDescent="0.2">
      <c r="B95" s="5"/>
    </row>
    <row r="96" spans="2:17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</sheetData>
  <mergeCells count="18">
    <mergeCell ref="L10:M13"/>
    <mergeCell ref="N10:N13"/>
    <mergeCell ref="O10:O13"/>
    <mergeCell ref="P10:Q11"/>
    <mergeCell ref="P12:P13"/>
    <mergeCell ref="Q12:Q13"/>
    <mergeCell ref="B5:C13"/>
    <mergeCell ref="D5:Q6"/>
    <mergeCell ref="D7:G9"/>
    <mergeCell ref="H7:K9"/>
    <mergeCell ref="L7:Q9"/>
    <mergeCell ref="D10:D13"/>
    <mergeCell ref="E10:E13"/>
    <mergeCell ref="F10:G13"/>
    <mergeCell ref="H10:H13"/>
    <mergeCell ref="I10:I13"/>
    <mergeCell ref="J10:J13"/>
    <mergeCell ref="K10:K13"/>
  </mergeCells>
  <phoneticPr fontId="0" type="noConversion"/>
  <pageMargins left="0.75" right="0.75" top="1" bottom="1" header="0.5" footer="0.5"/>
  <pageSetup scale="4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B9355C-7BD4-484E-A3B2-532C5B995D68}"/>
</file>

<file path=customXml/itemProps2.xml><?xml version="1.0" encoding="utf-8"?>
<ds:datastoreItem xmlns:ds="http://schemas.openxmlformats.org/officeDocument/2006/customXml" ds:itemID="{2A09289D-226D-4288-BAA0-C823E48C9284}"/>
</file>

<file path=customXml/itemProps3.xml><?xml version="1.0" encoding="utf-8"?>
<ds:datastoreItem xmlns:ds="http://schemas.openxmlformats.org/officeDocument/2006/customXml" ds:itemID="{4EBB0A7B-9877-40C2-AD93-02CE98D778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2020-01-24T15:42:07Z</cp:lastPrinted>
  <dcterms:created xsi:type="dcterms:W3CDTF">2003-04-24T14:06:32Z</dcterms:created>
  <dcterms:modified xsi:type="dcterms:W3CDTF">2020-01-24T15:42:37Z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