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P:\PDS_work\AUTHUNIT\monthlybp\2019\JULY19\"/>
    </mc:Choice>
  </mc:AlternateContent>
  <xr:revisionPtr revIDLastSave="0" documentId="8_{0161E078-D658-4FDD-B8F2-445E38FA343C}" xr6:coauthVersionLast="31" xr6:coauthVersionMax="31" xr10:uidLastSave="{00000000-0000-0000-0000-000000000000}"/>
  <bookViews>
    <workbookView xWindow="0" yWindow="105" windowWidth="15480" windowHeight="11640" xr2:uid="{00000000-000D-0000-FFFF-FFFF00000000}"/>
  </bookViews>
  <sheets>
    <sheet name="1A2" sheetId="3" r:id="rId1"/>
  </sheets>
  <definedNames>
    <definedName name="_xlnm.Print_Area" localSheetId="0">'1A2'!$B$2:$P$84</definedName>
  </definedNames>
  <calcPr calcId="179017"/>
</workbook>
</file>

<file path=xl/calcChain.xml><?xml version="1.0" encoding="utf-8"?>
<calcChain xmlns="http://schemas.openxmlformats.org/spreadsheetml/2006/main">
  <c r="I71" i="3" l="1"/>
  <c r="I69" i="3"/>
  <c r="I68" i="3"/>
  <c r="I64" i="3"/>
  <c r="I62" i="3"/>
  <c r="I58" i="3"/>
  <c r="I52" i="3"/>
  <c r="I51" i="3"/>
  <c r="P45" i="3"/>
  <c r="O45" i="3"/>
  <c r="I45" i="3"/>
  <c r="I44" i="3"/>
  <c r="I43" i="3"/>
  <c r="P42" i="3"/>
  <c r="O42" i="3"/>
  <c r="H42" i="3"/>
  <c r="I42" i="3" s="1"/>
  <c r="G42" i="3"/>
  <c r="E42" i="3"/>
  <c r="D42" i="3"/>
  <c r="C42" i="3"/>
  <c r="I40" i="3"/>
  <c r="I39" i="3"/>
  <c r="P38" i="3"/>
  <c r="O38" i="3"/>
  <c r="I38" i="3"/>
  <c r="P37" i="3"/>
  <c r="O37" i="3"/>
  <c r="I37" i="3"/>
  <c r="H37" i="3"/>
  <c r="G37" i="3"/>
  <c r="E37" i="3"/>
  <c r="D37" i="3"/>
  <c r="C37" i="3"/>
  <c r="P35" i="3"/>
  <c r="O35" i="3"/>
  <c r="I35" i="3"/>
  <c r="P34" i="3"/>
  <c r="O34" i="3"/>
  <c r="I34" i="3"/>
  <c r="I33" i="3"/>
  <c r="P32" i="3"/>
  <c r="O32" i="3"/>
  <c r="I32" i="3"/>
  <c r="P31" i="3"/>
  <c r="O31" i="3"/>
  <c r="I31" i="3"/>
  <c r="I30" i="3"/>
  <c r="O29" i="3"/>
  <c r="N29" i="3"/>
  <c r="M29" i="3"/>
  <c r="P29" i="3" s="1"/>
  <c r="L29" i="3"/>
  <c r="H29" i="3"/>
  <c r="I29" i="3" s="1"/>
  <c r="G29" i="3"/>
  <c r="E29" i="3"/>
  <c r="D29" i="3"/>
  <c r="C29" i="3"/>
  <c r="N26" i="3"/>
  <c r="M26" i="3"/>
  <c r="M24" i="3" s="1"/>
  <c r="L26" i="3"/>
  <c r="H26" i="3"/>
  <c r="I26" i="3" s="1"/>
  <c r="G26" i="3"/>
  <c r="E26" i="3"/>
  <c r="D26" i="3"/>
  <c r="C26" i="3"/>
  <c r="P25" i="3"/>
  <c r="N25" i="3"/>
  <c r="M25" i="3"/>
  <c r="L25" i="3"/>
  <c r="O25" i="3" s="1"/>
  <c r="I25" i="3"/>
  <c r="H25" i="3"/>
  <c r="G25" i="3"/>
  <c r="G24" i="3" s="1"/>
  <c r="E25" i="3"/>
  <c r="E24" i="3" s="1"/>
  <c r="D25" i="3"/>
  <c r="C25" i="3"/>
  <c r="N24" i="3"/>
  <c r="O24" i="3" s="1"/>
  <c r="L24" i="3"/>
  <c r="H24" i="3"/>
  <c r="D24" i="3"/>
  <c r="C24" i="3"/>
  <c r="N23" i="3"/>
  <c r="M23" i="3"/>
  <c r="L23" i="3"/>
  <c r="L20" i="3" s="1"/>
  <c r="L18" i="3" s="1"/>
  <c r="I23" i="3"/>
  <c r="H23" i="3"/>
  <c r="G23" i="3"/>
  <c r="E23" i="3"/>
  <c r="D23" i="3"/>
  <c r="C23" i="3"/>
  <c r="P22" i="3"/>
  <c r="O22" i="3"/>
  <c r="N22" i="3"/>
  <c r="M22" i="3"/>
  <c r="L22" i="3"/>
  <c r="H22" i="3"/>
  <c r="I22" i="3" s="1"/>
  <c r="G22" i="3"/>
  <c r="E22" i="3"/>
  <c r="D22" i="3"/>
  <c r="D20" i="3" s="1"/>
  <c r="D18" i="3" s="1"/>
  <c r="C22" i="3"/>
  <c r="N21" i="3"/>
  <c r="P21" i="3" s="1"/>
  <c r="M21" i="3"/>
  <c r="M20" i="3" s="1"/>
  <c r="L21" i="3"/>
  <c r="I21" i="3"/>
  <c r="H21" i="3"/>
  <c r="H20" i="3" s="1"/>
  <c r="G21" i="3"/>
  <c r="E21" i="3"/>
  <c r="D21" i="3"/>
  <c r="C21" i="3"/>
  <c r="N20" i="3"/>
  <c r="O20" i="3" s="1"/>
  <c r="G20" i="3"/>
  <c r="E20" i="3"/>
  <c r="C20" i="3"/>
  <c r="C18" i="3" s="1"/>
  <c r="P16" i="3"/>
  <c r="O16" i="3"/>
  <c r="I16" i="3"/>
  <c r="H18" i="3" l="1"/>
  <c r="I18" i="3" s="1"/>
  <c r="I20" i="3"/>
  <c r="G18" i="3"/>
  <c r="I24" i="3"/>
  <c r="E18" i="3"/>
  <c r="P20" i="3"/>
  <c r="M18" i="3"/>
  <c r="O21" i="3"/>
  <c r="P24" i="3"/>
  <c r="N18" i="3"/>
  <c r="P18" i="3" l="1"/>
  <c r="O18" i="3"/>
</calcChain>
</file>

<file path=xl/sharedStrings.xml><?xml version="1.0" encoding="utf-8"?>
<sst xmlns="http://schemas.openxmlformats.org/spreadsheetml/2006/main" count="78" uniqueCount="72">
  <si>
    <t>Table 1A.2</t>
  </si>
  <si>
    <t>SINGLE FAMILY HOUSING</t>
  </si>
  <si>
    <t>FIVE OR MORE FAMILY BUILDINGS</t>
  </si>
  <si>
    <t>VALUE</t>
  </si>
  <si>
    <t>JURISDICTION</t>
  </si>
  <si>
    <t>BUILDINGS</t>
  </si>
  <si>
    <t>UNITS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</si>
  <si>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</si>
  <si>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</si>
  <si>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</si>
  <si>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</si>
  <si>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</si>
  <si>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</si>
  <si>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</si>
  <si>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</si>
  <si>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</si>
  <si>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</si>
  <si>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</si>
  <si>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</si>
  <si>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</si>
  <si>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</si>
  <si>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</si>
  <si>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</si>
  <si>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</si>
  <si>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</si>
  <si>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</si>
  <si>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</si>
  <si>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</si>
  <si>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</si>
  <si>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</si>
  <si>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</si>
  <si>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</si>
  <si>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</si>
  <si>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</si>
  <si>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STATE BALANCE</t>
  </si>
  <si>
    <t>ALL NEW CONSTRUCTION(1)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</si>
  <si>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</si>
  <si>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</si>
  <si>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</si>
  <si>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</si>
  <si>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</si>
  <si>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</si>
  <si>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</si>
  <si>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</si>
  <si>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</si>
  <si>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</si>
  <si>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</si>
  <si>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</si>
  <si>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</si>
  <si>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</si>
  <si>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</si>
  <si>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</si>
  <si>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</si>
  <si>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</si>
  <si>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</si>
  <si>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</si>
  <si>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</si>
  <si>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</si>
  <si>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</si>
  <si>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NEW HOUSING UNITS AUTHORIZED FOR CONSTRUCTION BY BUILDING PERMITS</t>
  </si>
  <si>
    <t>(8) Caroline, Dorchester, Garrett, Kent, Somerset, Talbot and Worcester Counties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</si>
  <si>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</si>
  <si>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</si>
  <si>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</si>
  <si>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</si>
  <si>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AUGUST 2018</t>
  </si>
  <si>
    <t>NEW HOUSING CONSTRUCTION AND VALUE :  JULY 2018</t>
  </si>
  <si>
    <t>STATE MONTHLY REPORTING PIPs SUM (3)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</si>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</sst>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42" fontId="4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41" fontId="3" fillId="0" borderId="0" xfId="0" applyNumberFormat="1" applyFont="1" applyBorder="1"/>
    <xf numFmtId="42" fontId="3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42" fontId="3" fillId="0" borderId="5" xfId="0" applyNumberFormat="1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41" fontId="4" fillId="0" borderId="0" xfId="0" applyNumberFormat="1" applyFont="1" applyBorder="1"/>
    <xf numFmtId="4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41" fontId="7" fillId="0" borderId="0" xfId="0" applyNumberFormat="1" applyFont="1" applyBorder="1"/>
    <xf numFmtId="42" fontId="7" fillId="0" borderId="0" xfId="0" applyNumberFormat="1" applyFont="1" applyBorder="1"/>
    <xf numFmtId="41" fontId="4" fillId="0" borderId="4" xfId="0" applyNumberFormat="1" applyFont="1" applyBorder="1"/>
    <xf numFmtId="42" fontId="4" fillId="0" borderId="0" xfId="0" applyNumberFormat="1" applyFont="1" applyBorder="1"/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3" fillId="0" borderId="4" xfId="0" applyNumberFormat="1" applyFont="1" applyBorder="1"/>
    <xf numFmtId="0" fontId="8" fillId="0" borderId="4" xfId="0" applyFont="1" applyBorder="1"/>
    <xf numFmtId="42" fontId="3" fillId="0" borderId="4" xfId="0" applyNumberFormat="1" applyFont="1" applyBorder="1"/>
    <xf numFmtId="42" fontId="3" fillId="0" borderId="7" xfId="0" applyNumberFormat="1" applyFont="1" applyBorder="1"/>
    <xf numFmtId="42" fontId="3" fillId="0" borderId="8" xfId="0" applyNumberFormat="1" applyFont="1" applyBorder="1"/>
    <xf numFmtId="1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0" xfId="0" applyNumberFormat="1" applyFont="1" applyBorder="1" applyAlignment="1">
      <alignment horizontal="center"/>
    </xf>
    <xf numFmtId="42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42" fontId="7" fillId="0" borderId="5" xfId="0" applyNumberFormat="1" applyFont="1" applyBorder="1"/>
    <xf numFmtId="164" fontId="5" fillId="0" borderId="0" xfId="1" applyNumberFormat="1" applyFont="1"/>
    <xf numFmtId="0" fontId="4" fillId="0" borderId="0" xfId="0" applyFont="1" applyBorder="1" applyAlignment="1">
      <alignment horizontal="center"/>
    </xf>
    <xf numFmtId="3" fontId="8" fillId="0" borderId="4" xfId="0" applyNumberFormat="1" applyFont="1" applyBorder="1"/>
    <xf numFmtId="41" fontId="4" fillId="0" borderId="0" xfId="0" applyNumberFormat="1" applyFont="1" applyBorder="1" applyAlignment="1">
      <alignment horizontal="right"/>
    </xf>
    <xf numFmtId="42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42" fontId="4" fillId="0" borderId="12" xfId="1" applyNumberFormat="1" applyFont="1" applyBorder="1" applyAlignment="1">
      <alignment horizontal="center" vertical="center" wrapText="1"/>
    </xf>
    <xf numFmtId="42" fontId="4" fillId="0" borderId="0" xfId="1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84"/>
  <sheetViews>
    <sheetView tabSelected="1" workbookViewId="0">
      <selection activeCell="B2" sqref="B2:P84"/>
    </sheetView>
  </sheetViews>
  <sheetFormatPr defaultRowHeight="12.75" x14ac:dyDescent="0.2"/>
  <cols>
    <col min="1" max="1" width="9.140625" style="6"/>
    <col min="2" max="2" width="43.5703125" style="6" bestFit="1" customWidth="1"/>
    <col min="3" max="3" width="12.140625" style="6" bestFit="1" customWidth="1"/>
    <col min="4" max="4" width="9.140625" style="6"/>
    <col min="5" max="5" width="18.140625" style="42" bestFit="1" customWidth="1"/>
    <col min="6" max="6" width="3.140625" style="6" customWidth="1"/>
    <col min="7" max="7" width="9.140625" style="6"/>
    <col min="8" max="8" width="18.140625" style="42" bestFit="1" customWidth="1"/>
    <col min="9" max="9" width="14" style="42" bestFit="1" customWidth="1"/>
    <col min="10" max="10" width="9.140625" style="6"/>
    <col min="11" max="11" width="3.140625" style="6" customWidth="1"/>
    <col min="12" max="12" width="12.28515625" style="6" bestFit="1" customWidth="1"/>
    <col min="13" max="13" width="9.140625" style="6"/>
    <col min="14" max="15" width="16.85546875" style="42" bestFit="1" customWidth="1"/>
    <col min="16" max="16" width="14" style="42" bestFit="1" customWidth="1"/>
    <col min="17" max="16384" width="9.140625" style="6"/>
  </cols>
  <sheetData>
    <row r="2" spans="2:16" ht="14.25" x14ac:dyDescent="0.2">
      <c r="B2" s="7" t="s">
        <v>0</v>
      </c>
      <c r="C2" s="5"/>
      <c r="D2" s="5"/>
      <c r="E2" s="8"/>
      <c r="F2" s="1"/>
      <c r="G2" s="2"/>
      <c r="H2" s="3"/>
      <c r="I2" s="3"/>
      <c r="J2" s="1"/>
      <c r="K2" s="1"/>
      <c r="L2" s="2"/>
      <c r="M2" s="2"/>
      <c r="N2" s="3"/>
      <c r="O2" s="3"/>
      <c r="P2" s="3"/>
    </row>
    <row r="3" spans="2:16" ht="14.25" x14ac:dyDescent="0.2">
      <c r="B3" s="7" t="s">
        <v>66</v>
      </c>
      <c r="C3" s="5"/>
      <c r="D3" s="5"/>
      <c r="E3" s="8"/>
      <c r="F3" s="1"/>
      <c r="G3" s="2"/>
      <c r="H3" s="3"/>
      <c r="I3" s="3"/>
      <c r="J3" s="4"/>
      <c r="K3" s="1"/>
      <c r="L3" s="1"/>
      <c r="M3" s="2"/>
      <c r="N3" s="3"/>
      <c r="O3" s="3"/>
      <c r="P3" s="3"/>
    </row>
    <row r="4" spans="2:16" ht="15" thickBot="1" x14ac:dyDescent="0.25">
      <c r="B4" s="7"/>
      <c r="C4" s="5"/>
      <c r="D4" s="5"/>
      <c r="E4" s="8"/>
      <c r="F4" s="1"/>
      <c r="G4" s="2"/>
      <c r="H4" s="3"/>
      <c r="I4" s="3"/>
      <c r="J4" s="4"/>
      <c r="K4" s="1"/>
      <c r="L4" s="1"/>
      <c r="M4" s="2"/>
      <c r="N4" s="3"/>
      <c r="O4" s="3"/>
      <c r="P4" s="3"/>
    </row>
    <row r="5" spans="2:16" ht="13.5" customHeight="1" thickTop="1" x14ac:dyDescent="0.2">
      <c r="B5" s="47" t="s">
        <v>4</v>
      </c>
      <c r="C5" s="49" t="s">
        <v>59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</row>
    <row r="6" spans="2:16" ht="12.75" customHeight="1" x14ac:dyDescent="0.2"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2:16" ht="12.75" customHeight="1" x14ac:dyDescent="0.2">
      <c r="B7" s="4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2:16" ht="12.75" customHeight="1" x14ac:dyDescent="0.2">
      <c r="B8" s="48"/>
      <c r="C8" s="55" t="s">
        <v>35</v>
      </c>
      <c r="D8" s="55"/>
      <c r="E8" s="55"/>
      <c r="F8" s="10"/>
      <c r="G8" s="55" t="s">
        <v>1</v>
      </c>
      <c r="H8" s="55"/>
      <c r="I8" s="55"/>
      <c r="J8" s="55"/>
      <c r="K8" s="10"/>
      <c r="L8" s="56" t="s">
        <v>2</v>
      </c>
      <c r="M8" s="56"/>
      <c r="N8" s="56"/>
      <c r="O8" s="56"/>
      <c r="P8" s="57"/>
    </row>
    <row r="9" spans="2:16" ht="12.75" customHeight="1" x14ac:dyDescent="0.2">
      <c r="B9" s="48"/>
      <c r="C9" s="51"/>
      <c r="D9" s="51"/>
      <c r="E9" s="51"/>
      <c r="F9" s="10"/>
      <c r="G9" s="51"/>
      <c r="H9" s="51"/>
      <c r="I9" s="51"/>
      <c r="J9" s="51"/>
      <c r="K9" s="10"/>
      <c r="L9" s="58"/>
      <c r="M9" s="58"/>
      <c r="N9" s="58"/>
      <c r="O9" s="58"/>
      <c r="P9" s="59"/>
    </row>
    <row r="10" spans="2:16" ht="12.75" customHeight="1" x14ac:dyDescent="0.2">
      <c r="B10" s="48"/>
      <c r="C10" s="53"/>
      <c r="D10" s="53"/>
      <c r="E10" s="53"/>
      <c r="F10" s="16"/>
      <c r="G10" s="53"/>
      <c r="H10" s="53"/>
      <c r="I10" s="53"/>
      <c r="J10" s="53"/>
      <c r="K10" s="17"/>
      <c r="L10" s="60"/>
      <c r="M10" s="60"/>
      <c r="N10" s="60"/>
      <c r="O10" s="60"/>
      <c r="P10" s="61"/>
    </row>
    <row r="11" spans="2:16" ht="12.75" customHeight="1" x14ac:dyDescent="0.2">
      <c r="B11" s="48"/>
      <c r="C11" s="55" t="s">
        <v>5</v>
      </c>
      <c r="D11" s="55" t="s">
        <v>6</v>
      </c>
      <c r="E11" s="62" t="s">
        <v>3</v>
      </c>
      <c r="F11" s="16"/>
      <c r="G11" s="55" t="s">
        <v>6</v>
      </c>
      <c r="H11" s="62" t="s">
        <v>3</v>
      </c>
      <c r="I11" s="64" t="s">
        <v>68</v>
      </c>
      <c r="J11" s="66" t="s">
        <v>69</v>
      </c>
      <c r="K11" s="43"/>
      <c r="L11" s="55" t="s">
        <v>5</v>
      </c>
      <c r="M11" s="55" t="s">
        <v>6</v>
      </c>
      <c r="N11" s="62" t="s">
        <v>3</v>
      </c>
      <c r="O11" s="62" t="s">
        <v>68</v>
      </c>
      <c r="P11" s="68"/>
    </row>
    <row r="12" spans="2:16" ht="12.75" customHeight="1" x14ac:dyDescent="0.2">
      <c r="B12" s="48"/>
      <c r="C12" s="51"/>
      <c r="D12" s="51"/>
      <c r="E12" s="63"/>
      <c r="F12" s="16"/>
      <c r="G12" s="51"/>
      <c r="H12" s="63"/>
      <c r="I12" s="65"/>
      <c r="J12" s="67"/>
      <c r="K12" s="43"/>
      <c r="L12" s="51"/>
      <c r="M12" s="51"/>
      <c r="N12" s="63"/>
      <c r="O12" s="69"/>
      <c r="P12" s="70"/>
    </row>
    <row r="13" spans="2:16" ht="12.75" customHeight="1" x14ac:dyDescent="0.2">
      <c r="B13" s="48"/>
      <c r="C13" s="51"/>
      <c r="D13" s="51"/>
      <c r="E13" s="63"/>
      <c r="F13" s="16"/>
      <c r="G13" s="51"/>
      <c r="H13" s="63"/>
      <c r="I13" s="65"/>
      <c r="J13" s="67"/>
      <c r="K13" s="43"/>
      <c r="L13" s="51"/>
      <c r="M13" s="51"/>
      <c r="N13" s="63"/>
      <c r="O13" s="62" t="s">
        <v>70</v>
      </c>
      <c r="P13" s="68" t="s">
        <v>71</v>
      </c>
    </row>
    <row r="14" spans="2:16" ht="14.25" x14ac:dyDescent="0.2">
      <c r="B14" s="48"/>
      <c r="C14" s="51"/>
      <c r="D14" s="51"/>
      <c r="E14" s="63"/>
      <c r="F14" s="16"/>
      <c r="G14" s="51"/>
      <c r="H14" s="63"/>
      <c r="I14" s="65"/>
      <c r="J14" s="67"/>
      <c r="K14" s="43"/>
      <c r="L14" s="51"/>
      <c r="M14" s="51"/>
      <c r="N14" s="63"/>
      <c r="O14" s="63"/>
      <c r="P14" s="71"/>
    </row>
    <row r="15" spans="2:16" ht="14.25" x14ac:dyDescent="0.2">
      <c r="B15" s="31"/>
      <c r="C15" s="10"/>
      <c r="D15" s="16"/>
      <c r="E15" s="12"/>
      <c r="F15" s="11"/>
      <c r="G15" s="12"/>
      <c r="H15" s="12"/>
      <c r="I15" s="12"/>
      <c r="J15" s="12"/>
      <c r="K15" s="12"/>
      <c r="L15" s="13"/>
      <c r="M15" s="11"/>
      <c r="N15" s="11"/>
      <c r="O15" s="11"/>
      <c r="P15" s="14"/>
    </row>
    <row r="16" spans="2:16" ht="14.25" x14ac:dyDescent="0.2">
      <c r="B16" s="24" t="s">
        <v>56</v>
      </c>
      <c r="C16" s="18">
        <v>1195</v>
      </c>
      <c r="D16" s="18">
        <v>1810</v>
      </c>
      <c r="E16" s="25">
        <v>373734000</v>
      </c>
      <c r="F16" s="18"/>
      <c r="G16" s="18">
        <v>1175</v>
      </c>
      <c r="H16" s="25">
        <v>264914000</v>
      </c>
      <c r="I16" s="25">
        <f>(H16/G16)</f>
        <v>225458.72340425532</v>
      </c>
      <c r="J16" s="18"/>
      <c r="K16" s="18"/>
      <c r="L16" s="18">
        <v>14</v>
      </c>
      <c r="M16" s="18">
        <v>617</v>
      </c>
      <c r="N16" s="25">
        <v>87788000</v>
      </c>
      <c r="O16" s="25">
        <f>(N16/L16)</f>
        <v>6270571.4285714282</v>
      </c>
      <c r="P16" s="28">
        <f>(N16/M16)</f>
        <v>142282.00972447326</v>
      </c>
    </row>
    <row r="17" spans="2:16" ht="14.25" x14ac:dyDescent="0.2">
      <c r="B17" s="29"/>
      <c r="C17" s="16"/>
      <c r="D17" s="18"/>
      <c r="E17" s="12"/>
      <c r="F17" s="11"/>
      <c r="G17" s="12"/>
      <c r="H17" s="12"/>
      <c r="I17" s="12"/>
      <c r="J17" s="12"/>
      <c r="K17" s="12"/>
      <c r="L17" s="19"/>
      <c r="M17" s="11"/>
      <c r="N17" s="11"/>
      <c r="O17" s="11"/>
      <c r="P17" s="14"/>
    </row>
    <row r="18" spans="2:16" ht="14.25" x14ac:dyDescent="0.2">
      <c r="B18" s="15" t="s">
        <v>67</v>
      </c>
      <c r="C18" s="18">
        <f>(C20+C24)</f>
        <v>1185</v>
      </c>
      <c r="D18" s="18">
        <f>(D20+D24)</f>
        <v>1800</v>
      </c>
      <c r="E18" s="25">
        <f>(E20+E24)</f>
        <v>370139913</v>
      </c>
      <c r="F18" s="45"/>
      <c r="G18" s="18">
        <f>(G20+G24)</f>
        <v>1165</v>
      </c>
      <c r="H18" s="25">
        <f>(H20+H24)</f>
        <v>261319013</v>
      </c>
      <c r="I18" s="25">
        <f>(H18/G18)</f>
        <v>224308.16566523604</v>
      </c>
      <c r="J18" s="46"/>
      <c r="K18" s="25"/>
      <c r="L18" s="18">
        <f>(L20+L24)</f>
        <v>14</v>
      </c>
      <c r="M18" s="18">
        <f>(M20+M24)</f>
        <v>617</v>
      </c>
      <c r="N18" s="25">
        <f>(N20+N24)</f>
        <v>87788460</v>
      </c>
      <c r="O18" s="25">
        <f>(N18/L18)</f>
        <v>6270604.2857142854</v>
      </c>
      <c r="P18" s="28">
        <f>(N18/M18)</f>
        <v>142282.75526742302</v>
      </c>
    </row>
    <row r="19" spans="2:16" ht="14.25" x14ac:dyDescent="0.2">
      <c r="B19" s="29"/>
      <c r="C19" s="11"/>
      <c r="D19" s="11"/>
      <c r="E19" s="12"/>
      <c r="F19" s="20"/>
      <c r="G19" s="11"/>
      <c r="H19" s="12"/>
      <c r="I19" s="21"/>
      <c r="J19" s="21"/>
      <c r="K19" s="12"/>
      <c r="L19" s="11"/>
      <c r="M19" s="11"/>
      <c r="N19" s="12"/>
      <c r="O19" s="21"/>
      <c r="P19" s="39"/>
    </row>
    <row r="20" spans="2:16" ht="14.25" x14ac:dyDescent="0.2">
      <c r="B20" s="29" t="s">
        <v>61</v>
      </c>
      <c r="C20" s="18">
        <f>(C21+C22+C23)</f>
        <v>1148</v>
      </c>
      <c r="D20" s="18">
        <f>(D21+D22+D23)</f>
        <v>1379</v>
      </c>
      <c r="E20" s="25">
        <f>(E21+E22+E23)</f>
        <v>299513730</v>
      </c>
      <c r="F20" s="45"/>
      <c r="G20" s="18">
        <f>(G21+G22+G23)</f>
        <v>1130</v>
      </c>
      <c r="H20" s="25">
        <f>(H21+H22+H23)</f>
        <v>251994080</v>
      </c>
      <c r="I20" s="25">
        <f t="shared" ref="I20:I26" si="0">(H20/G20)</f>
        <v>223003.61061946902</v>
      </c>
      <c r="J20" s="46"/>
      <c r="K20" s="25"/>
      <c r="L20" s="18">
        <f>(L21+L22+L23)</f>
        <v>12</v>
      </c>
      <c r="M20" s="18">
        <f>(M21+M22+M23)</f>
        <v>231</v>
      </c>
      <c r="N20" s="25">
        <f>(N21+N22+N23)</f>
        <v>26487210</v>
      </c>
      <c r="O20" s="25">
        <f t="shared" ref="O20:O22" si="1">(N20/L20)</f>
        <v>2207267.5</v>
      </c>
      <c r="P20" s="28">
        <f t="shared" ref="P20:P22" si="2">(N20/M20)</f>
        <v>114663.24675324676</v>
      </c>
    </row>
    <row r="21" spans="2:16" ht="14.25" x14ac:dyDescent="0.2">
      <c r="B21" s="44" t="s">
        <v>62</v>
      </c>
      <c r="C21" s="11">
        <f>(C30+C31+C39+C40)</f>
        <v>589</v>
      </c>
      <c r="D21" s="11">
        <f>(D30+D31+D39+D40)</f>
        <v>596</v>
      </c>
      <c r="E21" s="12">
        <f>(E30+E31+E39+E40)</f>
        <v>125489501</v>
      </c>
      <c r="F21" s="20"/>
      <c r="G21" s="11">
        <f>(G30+G31+G39+G40)</f>
        <v>587</v>
      </c>
      <c r="H21" s="12">
        <f>(H30+H31+H39+H40)</f>
        <v>124411168</v>
      </c>
      <c r="I21" s="12">
        <f t="shared" si="0"/>
        <v>211944.06814310051</v>
      </c>
      <c r="J21" s="21"/>
      <c r="K21" s="12"/>
      <c r="L21" s="11">
        <f>(L30+L31+L39+L40)</f>
        <v>1</v>
      </c>
      <c r="M21" s="11">
        <f>(M30+M31+M39+M40)</f>
        <v>7</v>
      </c>
      <c r="N21" s="12">
        <f>(N30+N31+N39+N40)</f>
        <v>945000</v>
      </c>
      <c r="O21" s="12">
        <f t="shared" si="1"/>
        <v>945000</v>
      </c>
      <c r="P21" s="14">
        <f t="shared" si="2"/>
        <v>135000</v>
      </c>
    </row>
    <row r="22" spans="2:16" ht="14.25" x14ac:dyDescent="0.2">
      <c r="B22" s="44" t="s">
        <v>63</v>
      </c>
      <c r="C22" s="11">
        <f>(C32+C33+C34+C38+C43+C44+C45+C58+C62)</f>
        <v>515</v>
      </c>
      <c r="D22" s="11">
        <f>(D32+D33+D34+D38+D43+D44+D45+D58+D62)</f>
        <v>739</v>
      </c>
      <c r="E22" s="12">
        <f>(E32+E33+E34+E38+E43+E44+E45+E58+E62)</f>
        <v>163009599</v>
      </c>
      <c r="F22" s="11"/>
      <c r="G22" s="11">
        <f>(G32+G33+G34+G38+G43+G44+G45+G58+G62)</f>
        <v>499</v>
      </c>
      <c r="H22" s="12">
        <f>(H32+H33+H34+H38+H43+H44+H45+H58+H62)</f>
        <v>116568282</v>
      </c>
      <c r="I22" s="12">
        <f t="shared" si="0"/>
        <v>233603.77154308619</v>
      </c>
      <c r="J22" s="12"/>
      <c r="K22" s="12"/>
      <c r="L22" s="11">
        <f>(L32+L33+L34+L38+L43+L44+L45+L58+L62)</f>
        <v>11</v>
      </c>
      <c r="M22" s="11">
        <f>(M32+M33+M34+M38+M43+M44+M45+M58+M62)</f>
        <v>224</v>
      </c>
      <c r="N22" s="12">
        <f>(N32+N33+N34+N38+N43+N44+N45+N58+N62)</f>
        <v>25542210</v>
      </c>
      <c r="O22" s="12">
        <f t="shared" si="1"/>
        <v>2322019.0909090908</v>
      </c>
      <c r="P22" s="14">
        <f t="shared" si="2"/>
        <v>114027.72321428571</v>
      </c>
    </row>
    <row r="23" spans="2:16" ht="14.25" x14ac:dyDescent="0.2">
      <c r="B23" s="44" t="s">
        <v>64</v>
      </c>
      <c r="C23" s="11">
        <f>(C52+C69)</f>
        <v>44</v>
      </c>
      <c r="D23" s="11">
        <f>(D52+D69)</f>
        <v>44</v>
      </c>
      <c r="E23" s="12">
        <f>(E52+E69)</f>
        <v>11014630</v>
      </c>
      <c r="F23" s="11"/>
      <c r="G23" s="11">
        <f>(G52+G69)</f>
        <v>44</v>
      </c>
      <c r="H23" s="12">
        <f>(H52+H69)</f>
        <v>11014630</v>
      </c>
      <c r="I23" s="12">
        <f t="shared" si="0"/>
        <v>250332.5</v>
      </c>
      <c r="J23" s="12"/>
      <c r="K23" s="12"/>
      <c r="L23" s="11">
        <f>(L52+L69)</f>
        <v>0</v>
      </c>
      <c r="M23" s="11">
        <f>(M52+M69)</f>
        <v>0</v>
      </c>
      <c r="N23" s="12">
        <f>(N52+N69)</f>
        <v>0</v>
      </c>
      <c r="O23" s="12"/>
      <c r="P23" s="14"/>
    </row>
    <row r="24" spans="2:16" ht="14.25" x14ac:dyDescent="0.2">
      <c r="B24" s="30" t="s">
        <v>34</v>
      </c>
      <c r="C24" s="18">
        <f>(C25+C26)</f>
        <v>37</v>
      </c>
      <c r="D24" s="18">
        <f>(D25+D26)</f>
        <v>421</v>
      </c>
      <c r="E24" s="25">
        <f>(E25+E26)</f>
        <v>70626183</v>
      </c>
      <c r="F24" s="18"/>
      <c r="G24" s="18">
        <f>(G25+G26)</f>
        <v>35</v>
      </c>
      <c r="H24" s="25">
        <f>(H25+H26)</f>
        <v>9324933</v>
      </c>
      <c r="I24" s="25">
        <f t="shared" si="0"/>
        <v>266426.65714285715</v>
      </c>
      <c r="J24" s="25"/>
      <c r="K24" s="25"/>
      <c r="L24" s="18">
        <f>(L25+L26)</f>
        <v>2</v>
      </c>
      <c r="M24" s="18">
        <f>(M25+M26)</f>
        <v>386</v>
      </c>
      <c r="N24" s="25">
        <f>(N25+N26)</f>
        <v>61301250</v>
      </c>
      <c r="O24" s="25">
        <f t="shared" ref="O24:O25" si="3">(N24/L24)</f>
        <v>30650625</v>
      </c>
      <c r="P24" s="28">
        <f t="shared" ref="P24:P25" si="4">(N24/M24)</f>
        <v>158811.52849740934</v>
      </c>
    </row>
    <row r="25" spans="2:16" ht="14.25" x14ac:dyDescent="0.2">
      <c r="B25" s="44" t="s">
        <v>57</v>
      </c>
      <c r="C25" s="11">
        <f>(C35)</f>
        <v>10</v>
      </c>
      <c r="D25" s="11">
        <f>(D35)</f>
        <v>394</v>
      </c>
      <c r="E25" s="12">
        <f>(E35)</f>
        <v>62401250</v>
      </c>
      <c r="F25" s="11"/>
      <c r="G25" s="11">
        <f>(G35)</f>
        <v>8</v>
      </c>
      <c r="H25" s="12">
        <f>(H35)</f>
        <v>1100000</v>
      </c>
      <c r="I25" s="12">
        <f t="shared" si="0"/>
        <v>137500</v>
      </c>
      <c r="J25" s="12"/>
      <c r="K25" s="12"/>
      <c r="L25" s="11">
        <f>(L35)</f>
        <v>2</v>
      </c>
      <c r="M25" s="11">
        <f>(M35)</f>
        <v>386</v>
      </c>
      <c r="N25" s="12">
        <f>(N35)</f>
        <v>61301250</v>
      </c>
      <c r="O25" s="12">
        <f t="shared" si="3"/>
        <v>30650625</v>
      </c>
      <c r="P25" s="14">
        <f t="shared" si="4"/>
        <v>158811.52849740934</v>
      </c>
    </row>
    <row r="26" spans="2:16" ht="14.25" x14ac:dyDescent="0.2">
      <c r="B26" s="44" t="s">
        <v>58</v>
      </c>
      <c r="C26" s="11">
        <f>(C51+C60+C64+C68+C71)</f>
        <v>27</v>
      </c>
      <c r="D26" s="11">
        <f>(D51+D60+D64+D68+D71)</f>
        <v>27</v>
      </c>
      <c r="E26" s="12">
        <f>(E51+E60+E64+E68+E71)</f>
        <v>8224933</v>
      </c>
      <c r="F26" s="22"/>
      <c r="G26" s="11">
        <f>(G51+G60+G64+G68+G71)</f>
        <v>27</v>
      </c>
      <c r="H26" s="12">
        <f>(H51+H60+H64+H68+H71)</f>
        <v>8224933</v>
      </c>
      <c r="I26" s="12">
        <f t="shared" si="0"/>
        <v>304627.14814814815</v>
      </c>
      <c r="J26" s="23"/>
      <c r="K26" s="12"/>
      <c r="L26" s="11">
        <f>(L51+L60+L64+L68+L71)</f>
        <v>0</v>
      </c>
      <c r="M26" s="11">
        <f>(M51+M60+M64+M68+M71)</f>
        <v>0</v>
      </c>
      <c r="N26" s="12">
        <f>(N51+N60+N64+N68+N71)</f>
        <v>0</v>
      </c>
      <c r="O26" s="12"/>
      <c r="P26" s="14"/>
    </row>
    <row r="27" spans="2:16" ht="14.25" x14ac:dyDescent="0.2">
      <c r="B27" s="29"/>
      <c r="C27" s="16"/>
      <c r="D27" s="18"/>
      <c r="E27" s="23"/>
      <c r="F27" s="22"/>
      <c r="G27" s="23"/>
      <c r="H27" s="23"/>
      <c r="I27" s="23"/>
      <c r="J27" s="23"/>
      <c r="K27" s="12"/>
      <c r="L27" s="22"/>
      <c r="M27" s="22"/>
      <c r="N27" s="22"/>
      <c r="O27" s="22"/>
      <c r="P27" s="41"/>
    </row>
    <row r="28" spans="2:16" ht="14.25" x14ac:dyDescent="0.2">
      <c r="B28" s="29"/>
      <c r="C28" s="16"/>
      <c r="D28" s="18"/>
      <c r="E28" s="12"/>
      <c r="F28" s="11"/>
      <c r="G28" s="12"/>
      <c r="H28" s="12"/>
      <c r="I28" s="12"/>
      <c r="J28" s="12"/>
      <c r="K28" s="12"/>
      <c r="L28" s="22"/>
      <c r="M28" s="22"/>
      <c r="N28" s="11"/>
      <c r="O28" s="11"/>
      <c r="P28" s="14"/>
    </row>
    <row r="29" spans="2:16" ht="14.25" x14ac:dyDescent="0.2">
      <c r="B29" s="15" t="s">
        <v>7</v>
      </c>
      <c r="C29" s="18">
        <f>SUM(C30:C35)</f>
        <v>445</v>
      </c>
      <c r="D29" s="18">
        <f>SUM(D30:D35)</f>
        <v>988</v>
      </c>
      <c r="E29" s="25">
        <f>SUM(E30:E35)</f>
        <v>173685396</v>
      </c>
      <c r="F29" s="18"/>
      <c r="G29" s="18">
        <f>SUM(G30:G35)</f>
        <v>438</v>
      </c>
      <c r="H29" s="25">
        <f>SUM(H30:H35)</f>
        <v>88439146</v>
      </c>
      <c r="I29" s="25">
        <f t="shared" ref="I29:I35" si="5">(H29/G29)</f>
        <v>201915.85844748857</v>
      </c>
      <c r="J29" s="25"/>
      <c r="K29" s="25"/>
      <c r="L29" s="18">
        <f>SUM(L30:L35)</f>
        <v>7</v>
      </c>
      <c r="M29" s="18">
        <f>SUM(M30:M35)</f>
        <v>550</v>
      </c>
      <c r="N29" s="25">
        <f>SUM(N30:N35)</f>
        <v>85246250</v>
      </c>
      <c r="O29" s="25">
        <f t="shared" ref="O29" si="6">(N29/L29)</f>
        <v>12178035.714285715</v>
      </c>
      <c r="P29" s="28">
        <f t="shared" ref="P29" si="7">(N29/M29)</f>
        <v>154993.18181818182</v>
      </c>
    </row>
    <row r="30" spans="2:16" ht="14.25" x14ac:dyDescent="0.2">
      <c r="B30" s="9" t="s">
        <v>8</v>
      </c>
      <c r="C30" s="11">
        <v>199</v>
      </c>
      <c r="D30" s="11">
        <v>199</v>
      </c>
      <c r="E30" s="12">
        <v>35329061</v>
      </c>
      <c r="F30" s="11"/>
      <c r="G30" s="11">
        <v>199</v>
      </c>
      <c r="H30" s="12">
        <v>35329061</v>
      </c>
      <c r="I30" s="12">
        <f t="shared" si="5"/>
        <v>177532.96984924623</v>
      </c>
      <c r="J30" s="38">
        <v>16</v>
      </c>
      <c r="K30" s="11"/>
      <c r="L30" s="11">
        <v>0</v>
      </c>
      <c r="M30" s="11">
        <v>0</v>
      </c>
      <c r="N30" s="12">
        <v>0</v>
      </c>
      <c r="O30" s="11"/>
      <c r="P30" s="14"/>
    </row>
    <row r="31" spans="2:16" ht="14.25" x14ac:dyDescent="0.2">
      <c r="B31" s="9" t="s">
        <v>9</v>
      </c>
      <c r="C31" s="11">
        <v>84</v>
      </c>
      <c r="D31" s="11">
        <v>90</v>
      </c>
      <c r="E31" s="12">
        <v>18081750</v>
      </c>
      <c r="F31" s="11"/>
      <c r="G31" s="11">
        <v>83</v>
      </c>
      <c r="H31" s="12">
        <v>17136750</v>
      </c>
      <c r="I31" s="12">
        <f t="shared" si="5"/>
        <v>206466.86746987951</v>
      </c>
      <c r="J31" s="38">
        <v>12</v>
      </c>
      <c r="K31" s="11"/>
      <c r="L31" s="11">
        <v>1</v>
      </c>
      <c r="M31" s="11">
        <v>7</v>
      </c>
      <c r="N31" s="12">
        <v>945000</v>
      </c>
      <c r="O31" s="12">
        <f t="shared" ref="O31:O32" si="8">(N31/L31)</f>
        <v>945000</v>
      </c>
      <c r="P31" s="14">
        <f t="shared" ref="P31:P32" si="9">(N31/M31)</f>
        <v>135000</v>
      </c>
    </row>
    <row r="32" spans="2:16" ht="14.25" x14ac:dyDescent="0.2">
      <c r="B32" s="9" t="s">
        <v>10</v>
      </c>
      <c r="C32" s="11">
        <v>28</v>
      </c>
      <c r="D32" s="11">
        <v>136</v>
      </c>
      <c r="E32" s="12">
        <v>26337425</v>
      </c>
      <c r="F32" s="11"/>
      <c r="G32" s="11">
        <v>27</v>
      </c>
      <c r="H32" s="12">
        <v>7837425</v>
      </c>
      <c r="I32" s="12">
        <f t="shared" si="5"/>
        <v>290275</v>
      </c>
      <c r="J32" s="38">
        <v>2</v>
      </c>
      <c r="K32" s="11"/>
      <c r="L32" s="11">
        <v>1</v>
      </c>
      <c r="M32" s="11">
        <v>109</v>
      </c>
      <c r="N32" s="12">
        <v>18500000</v>
      </c>
      <c r="O32" s="12">
        <f t="shared" si="8"/>
        <v>18500000</v>
      </c>
      <c r="P32" s="14">
        <f t="shared" si="9"/>
        <v>169724.77064220182</v>
      </c>
    </row>
    <row r="33" spans="2:16" ht="14.25" x14ac:dyDescent="0.2">
      <c r="B33" s="9" t="s">
        <v>11</v>
      </c>
      <c r="C33" s="11">
        <v>66</v>
      </c>
      <c r="D33" s="11">
        <v>66</v>
      </c>
      <c r="E33" s="12">
        <v>13577910</v>
      </c>
      <c r="F33" s="11"/>
      <c r="G33" s="11">
        <v>66</v>
      </c>
      <c r="H33" s="12">
        <v>13577910</v>
      </c>
      <c r="I33" s="12">
        <f t="shared" si="5"/>
        <v>205725.90909090909</v>
      </c>
      <c r="J33" s="38">
        <v>13</v>
      </c>
      <c r="K33" s="11"/>
      <c r="L33" s="11">
        <v>0</v>
      </c>
      <c r="M33" s="11">
        <v>0</v>
      </c>
      <c r="N33" s="12">
        <v>0</v>
      </c>
      <c r="O33" s="11"/>
      <c r="P33" s="14"/>
    </row>
    <row r="34" spans="2:16" ht="14.25" x14ac:dyDescent="0.2">
      <c r="B34" s="9" t="s">
        <v>12</v>
      </c>
      <c r="C34" s="11">
        <v>58</v>
      </c>
      <c r="D34" s="11">
        <v>103</v>
      </c>
      <c r="E34" s="12">
        <v>17958000</v>
      </c>
      <c r="F34" s="11"/>
      <c r="G34" s="11">
        <v>55</v>
      </c>
      <c r="H34" s="12">
        <v>13458000</v>
      </c>
      <c r="I34" s="12">
        <f t="shared" si="5"/>
        <v>244690.90909090909</v>
      </c>
      <c r="J34" s="38">
        <v>7</v>
      </c>
      <c r="K34" s="11"/>
      <c r="L34" s="11">
        <v>3</v>
      </c>
      <c r="M34" s="11">
        <v>48</v>
      </c>
      <c r="N34" s="12">
        <v>4500000</v>
      </c>
      <c r="O34" s="12">
        <f t="shared" ref="O34:O35" si="10">(N34/L34)</f>
        <v>1500000</v>
      </c>
      <c r="P34" s="14">
        <f t="shared" ref="P34:P35" si="11">(N34/M34)</f>
        <v>93750</v>
      </c>
    </row>
    <row r="35" spans="2:16" ht="14.25" x14ac:dyDescent="0.2">
      <c r="B35" s="9" t="s">
        <v>13</v>
      </c>
      <c r="C35" s="11">
        <v>10</v>
      </c>
      <c r="D35" s="11">
        <v>394</v>
      </c>
      <c r="E35" s="12">
        <v>62401250</v>
      </c>
      <c r="F35" s="11"/>
      <c r="G35" s="11">
        <v>8</v>
      </c>
      <c r="H35" s="12">
        <v>1100000</v>
      </c>
      <c r="I35" s="12">
        <f t="shared" si="5"/>
        <v>137500</v>
      </c>
      <c r="J35" s="38">
        <v>18</v>
      </c>
      <c r="K35" s="11"/>
      <c r="L35" s="11">
        <v>2</v>
      </c>
      <c r="M35" s="11">
        <v>386</v>
      </c>
      <c r="N35" s="12">
        <v>61301250</v>
      </c>
      <c r="O35" s="12">
        <f t="shared" si="10"/>
        <v>30650625</v>
      </c>
      <c r="P35" s="14">
        <f t="shared" si="11"/>
        <v>158811.52849740934</v>
      </c>
    </row>
    <row r="36" spans="2:16" ht="14.25" x14ac:dyDescent="0.2">
      <c r="B36" s="31"/>
      <c r="C36" s="16"/>
      <c r="D36" s="16"/>
      <c r="E36" s="25"/>
      <c r="F36" s="16"/>
      <c r="G36" s="16"/>
      <c r="H36" s="25"/>
      <c r="I36" s="12"/>
      <c r="J36" s="11"/>
      <c r="K36" s="11"/>
      <c r="L36" s="16"/>
      <c r="M36" s="16"/>
      <c r="N36" s="25"/>
      <c r="O36" s="11"/>
      <c r="P36" s="14"/>
    </row>
    <row r="37" spans="2:16" ht="14.25" x14ac:dyDescent="0.2">
      <c r="B37" s="15" t="s">
        <v>14</v>
      </c>
      <c r="C37" s="18">
        <f>SUM(C38:C40)</f>
        <v>461</v>
      </c>
      <c r="D37" s="18">
        <f>SUM(D38:D40)</f>
        <v>479</v>
      </c>
      <c r="E37" s="25">
        <f>SUM(E38:E40)</f>
        <v>130866258</v>
      </c>
      <c r="F37" s="18"/>
      <c r="G37" s="18">
        <f>SUM(G38:G40)</f>
        <v>454</v>
      </c>
      <c r="H37" s="25">
        <f>SUM(H38:H40)</f>
        <v>108474162</v>
      </c>
      <c r="I37" s="25">
        <f>(H37/G37)</f>
        <v>238929.87224669603</v>
      </c>
      <c r="J37" s="18"/>
      <c r="K37" s="18"/>
      <c r="L37" s="18">
        <v>1</v>
      </c>
      <c r="M37" s="18">
        <v>7</v>
      </c>
      <c r="N37" s="25">
        <v>1359656</v>
      </c>
      <c r="O37" s="25">
        <f t="shared" ref="O37:O38" si="12">(N37/L37)</f>
        <v>1359656</v>
      </c>
      <c r="P37" s="28">
        <f t="shared" ref="P37:P38" si="13">(N37/M37)</f>
        <v>194236.57142857142</v>
      </c>
    </row>
    <row r="38" spans="2:16" ht="14.25" x14ac:dyDescent="0.2">
      <c r="B38" s="9" t="s">
        <v>15</v>
      </c>
      <c r="C38" s="11">
        <v>155</v>
      </c>
      <c r="D38" s="11">
        <v>172</v>
      </c>
      <c r="E38" s="12">
        <v>58787568</v>
      </c>
      <c r="F38" s="11"/>
      <c r="G38" s="11">
        <v>149</v>
      </c>
      <c r="H38" s="12">
        <v>36528805</v>
      </c>
      <c r="I38" s="12">
        <f>(H38/G38)</f>
        <v>245159.76510067115</v>
      </c>
      <c r="J38" s="38">
        <v>6</v>
      </c>
      <c r="K38" s="11"/>
      <c r="L38" s="11">
        <v>1</v>
      </c>
      <c r="M38" s="11">
        <v>7</v>
      </c>
      <c r="N38" s="12">
        <v>1359656</v>
      </c>
      <c r="O38" s="12">
        <f t="shared" si="12"/>
        <v>1359656</v>
      </c>
      <c r="P38" s="14">
        <f t="shared" si="13"/>
        <v>194236.57142857142</v>
      </c>
    </row>
    <row r="39" spans="2:16" ht="14.25" x14ac:dyDescent="0.2">
      <c r="B39" s="9" t="s">
        <v>16</v>
      </c>
      <c r="C39" s="11">
        <v>155</v>
      </c>
      <c r="D39" s="11">
        <v>156</v>
      </c>
      <c r="E39" s="12">
        <v>36204470</v>
      </c>
      <c r="F39" s="11"/>
      <c r="G39" s="11">
        <v>154</v>
      </c>
      <c r="H39" s="12">
        <v>36071137</v>
      </c>
      <c r="I39" s="12">
        <f>(H39/G39)</f>
        <v>234228.16233766233</v>
      </c>
      <c r="J39" s="38">
        <v>9</v>
      </c>
      <c r="K39" s="11"/>
      <c r="L39" s="11">
        <v>0</v>
      </c>
      <c r="M39" s="11">
        <v>0</v>
      </c>
      <c r="N39" s="12">
        <v>0</v>
      </c>
      <c r="O39" s="11"/>
      <c r="P39" s="14"/>
    </row>
    <row r="40" spans="2:16" ht="14.25" x14ac:dyDescent="0.2">
      <c r="B40" s="9" t="s">
        <v>17</v>
      </c>
      <c r="C40" s="11">
        <v>151</v>
      </c>
      <c r="D40" s="11">
        <v>151</v>
      </c>
      <c r="E40" s="12">
        <v>35874220</v>
      </c>
      <c r="F40" s="11"/>
      <c r="G40" s="11">
        <v>151</v>
      </c>
      <c r="H40" s="12">
        <v>35874220</v>
      </c>
      <c r="I40" s="12">
        <f>(H40/G40)</f>
        <v>237577.61589403974</v>
      </c>
      <c r="J40" s="38">
        <v>8</v>
      </c>
      <c r="K40" s="11"/>
      <c r="L40" s="11">
        <v>0</v>
      </c>
      <c r="M40" s="11">
        <v>0</v>
      </c>
      <c r="N40" s="12">
        <v>0</v>
      </c>
      <c r="O40" s="11"/>
      <c r="P40" s="14"/>
    </row>
    <row r="41" spans="2:16" ht="14.25" x14ac:dyDescent="0.2">
      <c r="B41" s="31"/>
      <c r="C41" s="16"/>
      <c r="D41" s="16"/>
      <c r="E41" s="25"/>
      <c r="F41" s="16"/>
      <c r="G41" s="16"/>
      <c r="H41" s="25"/>
      <c r="I41" s="12"/>
      <c r="J41" s="11"/>
      <c r="K41" s="11"/>
      <c r="L41" s="11"/>
      <c r="M41" s="11"/>
      <c r="N41" s="12"/>
      <c r="O41" s="11"/>
      <c r="P41" s="14"/>
    </row>
    <row r="42" spans="2:16" ht="14.25" x14ac:dyDescent="0.2">
      <c r="B42" s="15" t="s">
        <v>18</v>
      </c>
      <c r="C42" s="18">
        <f>SUM(C43:C45)</f>
        <v>181</v>
      </c>
      <c r="D42" s="18">
        <f>SUM(D43:D45)</f>
        <v>235</v>
      </c>
      <c r="E42" s="25">
        <f>SUM(E43:E45)</f>
        <v>39733732</v>
      </c>
      <c r="F42" s="18"/>
      <c r="G42" s="18">
        <f>SUM(G43:G45)</f>
        <v>175</v>
      </c>
      <c r="H42" s="25">
        <f>SUM(H43:H45)</f>
        <v>38551178</v>
      </c>
      <c r="I42" s="25">
        <f>(H42/G42)</f>
        <v>220292.44571428571</v>
      </c>
      <c r="J42" s="18"/>
      <c r="K42" s="18"/>
      <c r="L42" s="18">
        <v>6</v>
      </c>
      <c r="M42" s="18">
        <v>60</v>
      </c>
      <c r="N42" s="25">
        <v>1182554</v>
      </c>
      <c r="O42" s="25">
        <f t="shared" ref="O42" si="14">(N42/L42)</f>
        <v>197092.33333333334</v>
      </c>
      <c r="P42" s="28">
        <f t="shared" ref="P42" si="15">(N42/M42)</f>
        <v>19709.233333333334</v>
      </c>
    </row>
    <row r="43" spans="2:16" ht="14.25" x14ac:dyDescent="0.2">
      <c r="B43" s="9" t="s">
        <v>19</v>
      </c>
      <c r="C43" s="11">
        <v>25</v>
      </c>
      <c r="D43" s="11">
        <v>25</v>
      </c>
      <c r="E43" s="12">
        <v>5739553</v>
      </c>
      <c r="F43" s="11"/>
      <c r="G43" s="11">
        <v>25</v>
      </c>
      <c r="H43" s="12">
        <v>5739553</v>
      </c>
      <c r="I43" s="12">
        <f>(H43/G43)</f>
        <v>229582.12</v>
      </c>
      <c r="J43" s="38">
        <v>11</v>
      </c>
      <c r="K43" s="11"/>
      <c r="L43" s="11">
        <v>0</v>
      </c>
      <c r="M43" s="11">
        <v>0</v>
      </c>
      <c r="N43" s="12">
        <v>0</v>
      </c>
      <c r="O43" s="11"/>
      <c r="P43" s="14"/>
    </row>
    <row r="44" spans="2:16" ht="14.25" x14ac:dyDescent="0.2">
      <c r="B44" s="9" t="s">
        <v>20</v>
      </c>
      <c r="C44" s="11">
        <v>82</v>
      </c>
      <c r="D44" s="11">
        <v>82</v>
      </c>
      <c r="E44" s="12">
        <v>15309000</v>
      </c>
      <c r="F44" s="11"/>
      <c r="G44" s="11">
        <v>82</v>
      </c>
      <c r="H44" s="12">
        <v>15309000</v>
      </c>
      <c r="I44" s="12">
        <f>(H44/G44)</f>
        <v>186695.12195121951</v>
      </c>
      <c r="J44" s="38">
        <v>15</v>
      </c>
      <c r="K44" s="11"/>
      <c r="L44" s="11">
        <v>0</v>
      </c>
      <c r="M44" s="11">
        <v>0</v>
      </c>
      <c r="N44" s="12">
        <v>0</v>
      </c>
      <c r="O44" s="11"/>
      <c r="P44" s="14"/>
    </row>
    <row r="45" spans="2:16" ht="14.25" x14ac:dyDescent="0.2">
      <c r="B45" s="9" t="s">
        <v>21</v>
      </c>
      <c r="C45" s="11">
        <v>74</v>
      </c>
      <c r="D45" s="11">
        <v>128</v>
      </c>
      <c r="E45" s="12">
        <v>18685179</v>
      </c>
      <c r="F45" s="11"/>
      <c r="G45" s="11">
        <v>68</v>
      </c>
      <c r="H45" s="12">
        <v>17502625</v>
      </c>
      <c r="I45" s="12">
        <f>(H45/G45)</f>
        <v>257391.54411764705</v>
      </c>
      <c r="J45" s="38">
        <v>5</v>
      </c>
      <c r="K45" s="11"/>
      <c r="L45" s="11">
        <v>6</v>
      </c>
      <c r="M45" s="11">
        <v>60</v>
      </c>
      <c r="N45" s="12">
        <v>1182554</v>
      </c>
      <c r="O45" s="12">
        <f t="shared" ref="O45" si="16">(N45/L45)</f>
        <v>197092.33333333334</v>
      </c>
      <c r="P45" s="14">
        <f t="shared" ref="P45" si="17">(N45/M45)</f>
        <v>19709.233333333334</v>
      </c>
    </row>
    <row r="46" spans="2:16" ht="14.25" x14ac:dyDescent="0.2">
      <c r="B46" s="9"/>
      <c r="C46" s="16"/>
      <c r="D46" s="16"/>
      <c r="E46" s="25"/>
      <c r="F46" s="16"/>
      <c r="G46" s="16"/>
      <c r="H46" s="25"/>
      <c r="I46" s="12"/>
      <c r="J46" s="11"/>
      <c r="K46" s="11"/>
      <c r="L46" s="11"/>
      <c r="M46" s="11"/>
      <c r="N46" s="11"/>
      <c r="O46" s="11"/>
      <c r="P46" s="14"/>
    </row>
    <row r="47" spans="2:16" ht="14.25" x14ac:dyDescent="0.2">
      <c r="B47" s="15" t="s">
        <v>22</v>
      </c>
      <c r="C47" s="11"/>
      <c r="D47" s="11"/>
      <c r="E47" s="12"/>
      <c r="F47" s="11"/>
      <c r="G47" s="11"/>
      <c r="H47" s="12"/>
      <c r="I47" s="12"/>
      <c r="J47" s="11"/>
      <c r="K47" s="11"/>
      <c r="L47" s="11"/>
      <c r="M47" s="11"/>
      <c r="N47" s="11"/>
      <c r="O47" s="11"/>
      <c r="P47" s="14"/>
    </row>
    <row r="48" spans="2:16" ht="14.25" x14ac:dyDescent="0.2">
      <c r="B48" s="9" t="s">
        <v>43</v>
      </c>
      <c r="C48" s="11"/>
      <c r="D48" s="11"/>
      <c r="E48" s="12"/>
      <c r="F48" s="11"/>
      <c r="G48" s="11"/>
      <c r="H48" s="12"/>
      <c r="I48" s="12"/>
      <c r="J48" s="11"/>
      <c r="K48" s="11"/>
      <c r="L48" s="11"/>
      <c r="M48" s="11"/>
      <c r="N48" s="11"/>
      <c r="O48" s="11"/>
      <c r="P48" s="14"/>
    </row>
    <row r="49" spans="2:16" ht="14.25" x14ac:dyDescent="0.2">
      <c r="B49" s="32" t="s">
        <v>44</v>
      </c>
      <c r="C49" s="11"/>
      <c r="D49" s="11"/>
      <c r="E49" s="12"/>
      <c r="F49" s="11"/>
      <c r="G49" s="11"/>
      <c r="H49" s="12"/>
      <c r="I49" s="12"/>
      <c r="J49" s="10"/>
      <c r="K49" s="11"/>
      <c r="L49" s="11"/>
      <c r="M49" s="11"/>
      <c r="N49" s="11"/>
      <c r="O49" s="11"/>
      <c r="P49" s="14"/>
    </row>
    <row r="50" spans="2:16" ht="14.25" x14ac:dyDescent="0.2">
      <c r="B50" s="32" t="s">
        <v>45</v>
      </c>
      <c r="C50" s="11"/>
      <c r="D50" s="11"/>
      <c r="E50" s="12"/>
      <c r="F50" s="11"/>
      <c r="G50" s="11"/>
      <c r="H50" s="12"/>
      <c r="I50" s="12"/>
      <c r="J50" s="11"/>
      <c r="K50" s="11"/>
      <c r="L50" s="11"/>
      <c r="M50" s="11"/>
      <c r="N50" s="11"/>
      <c r="O50" s="11"/>
      <c r="P50" s="14"/>
    </row>
    <row r="51" spans="2:16" ht="14.25" x14ac:dyDescent="0.2">
      <c r="B51" s="9" t="s">
        <v>23</v>
      </c>
      <c r="C51" s="11">
        <v>14</v>
      </c>
      <c r="D51" s="11">
        <v>14</v>
      </c>
      <c r="E51" s="12">
        <v>4580410</v>
      </c>
      <c r="F51" s="11"/>
      <c r="G51" s="11">
        <v>14</v>
      </c>
      <c r="H51" s="12">
        <v>4580410</v>
      </c>
      <c r="I51" s="12">
        <f>(H51/G51)</f>
        <v>327172.14285714284</v>
      </c>
      <c r="J51" s="38">
        <v>1</v>
      </c>
      <c r="K51" s="11"/>
      <c r="L51" s="11">
        <v>0</v>
      </c>
      <c r="M51" s="11">
        <v>0</v>
      </c>
      <c r="N51" s="11">
        <v>0</v>
      </c>
      <c r="O51" s="11"/>
      <c r="P51" s="14"/>
    </row>
    <row r="52" spans="2:16" ht="14.25" x14ac:dyDescent="0.2">
      <c r="B52" s="9" t="s">
        <v>24</v>
      </c>
      <c r="C52" s="11">
        <v>30</v>
      </c>
      <c r="D52" s="11">
        <v>30</v>
      </c>
      <c r="E52" s="12">
        <v>8163828</v>
      </c>
      <c r="F52" s="11"/>
      <c r="G52" s="11">
        <v>30</v>
      </c>
      <c r="H52" s="12">
        <v>8163828</v>
      </c>
      <c r="I52" s="12">
        <f>(H52/G52)</f>
        <v>272127.59999999998</v>
      </c>
      <c r="J52" s="38">
        <v>3</v>
      </c>
      <c r="K52" s="11"/>
      <c r="L52" s="11">
        <v>0</v>
      </c>
      <c r="M52" s="11">
        <v>0</v>
      </c>
      <c r="N52" s="11">
        <v>0</v>
      </c>
      <c r="O52" s="11"/>
      <c r="P52" s="14"/>
    </row>
    <row r="53" spans="2:16" ht="14.25" x14ac:dyDescent="0.2">
      <c r="B53" s="9"/>
      <c r="C53" s="11"/>
      <c r="D53" s="11"/>
      <c r="E53" s="12"/>
      <c r="F53" s="11"/>
      <c r="G53" s="11"/>
      <c r="H53" s="12"/>
      <c r="I53" s="12"/>
      <c r="J53" s="11"/>
      <c r="K53" s="11"/>
      <c r="L53" s="11"/>
      <c r="M53" s="11"/>
      <c r="N53" s="11"/>
      <c r="O53" s="11"/>
      <c r="P53" s="14"/>
    </row>
    <row r="54" spans="2:16" ht="14.25" x14ac:dyDescent="0.2">
      <c r="B54" s="15" t="s">
        <v>25</v>
      </c>
      <c r="C54" s="11"/>
      <c r="D54" s="11"/>
      <c r="E54" s="12"/>
      <c r="F54" s="11"/>
      <c r="G54" s="11"/>
      <c r="H54" s="12"/>
      <c r="I54" s="12"/>
      <c r="J54" s="11"/>
      <c r="K54" s="11"/>
      <c r="L54" s="11"/>
      <c r="M54" s="11"/>
      <c r="N54" s="11"/>
      <c r="O54" s="11"/>
      <c r="P54" s="14"/>
    </row>
    <row r="55" spans="2:16" ht="14.25" x14ac:dyDescent="0.2">
      <c r="B55" s="9" t="s">
        <v>46</v>
      </c>
      <c r="C55" s="10"/>
      <c r="D55" s="10"/>
      <c r="E55" s="12"/>
      <c r="F55" s="10"/>
      <c r="G55" s="10"/>
      <c r="H55" s="12"/>
      <c r="I55" s="12"/>
      <c r="J55" s="11"/>
      <c r="K55" s="10"/>
      <c r="L55" s="10"/>
      <c r="M55" s="10"/>
      <c r="N55" s="10"/>
      <c r="O55" s="11"/>
      <c r="P55" s="14"/>
    </row>
    <row r="56" spans="2:16" ht="14.25" x14ac:dyDescent="0.2">
      <c r="B56" s="32" t="s">
        <v>47</v>
      </c>
      <c r="C56" s="11"/>
      <c r="D56" s="11"/>
      <c r="E56" s="12"/>
      <c r="F56" s="11"/>
      <c r="G56" s="11"/>
      <c r="H56" s="12"/>
      <c r="I56" s="12"/>
      <c r="J56" s="11"/>
      <c r="K56" s="11"/>
      <c r="L56" s="11"/>
      <c r="M56" s="11"/>
      <c r="N56" s="11"/>
      <c r="O56" s="11"/>
      <c r="P56" s="14"/>
    </row>
    <row r="57" spans="2:16" ht="14.25" x14ac:dyDescent="0.2">
      <c r="B57" s="32" t="s">
        <v>48</v>
      </c>
      <c r="C57" s="11"/>
      <c r="D57" s="11"/>
      <c r="E57" s="12"/>
      <c r="F57" s="11"/>
      <c r="G57" s="11"/>
      <c r="H57" s="12"/>
      <c r="I57" s="12"/>
      <c r="J57" s="11"/>
      <c r="K57" s="11"/>
      <c r="L57" s="11"/>
      <c r="M57" s="11"/>
      <c r="N57" s="11"/>
      <c r="O57" s="11"/>
      <c r="P57" s="14"/>
    </row>
    <row r="58" spans="2:16" ht="14.25" x14ac:dyDescent="0.2">
      <c r="B58" s="9" t="s">
        <v>26</v>
      </c>
      <c r="C58" s="11">
        <v>9</v>
      </c>
      <c r="D58" s="11">
        <v>9</v>
      </c>
      <c r="E58" s="12">
        <v>2412954</v>
      </c>
      <c r="F58" s="11"/>
      <c r="G58" s="11">
        <v>9</v>
      </c>
      <c r="H58" s="12">
        <v>2412954</v>
      </c>
      <c r="I58" s="12">
        <f>(H58/G58)</f>
        <v>268106</v>
      </c>
      <c r="J58" s="38">
        <v>4</v>
      </c>
      <c r="K58" s="11"/>
      <c r="L58" s="11">
        <v>0</v>
      </c>
      <c r="M58" s="11">
        <v>0</v>
      </c>
      <c r="N58" s="11">
        <v>0</v>
      </c>
      <c r="O58" s="11"/>
      <c r="P58" s="14"/>
    </row>
    <row r="59" spans="2:16" ht="14.25" x14ac:dyDescent="0.2">
      <c r="B59" s="9" t="s">
        <v>49</v>
      </c>
      <c r="C59" s="11"/>
      <c r="D59" s="11"/>
      <c r="E59" s="12"/>
      <c r="F59" s="11"/>
      <c r="G59" s="11"/>
      <c r="H59" s="12"/>
      <c r="I59" s="12"/>
      <c r="J59" s="11"/>
      <c r="K59" s="11"/>
      <c r="L59" s="11"/>
      <c r="M59" s="11"/>
      <c r="N59" s="11"/>
      <c r="O59" s="11"/>
      <c r="P59" s="14"/>
    </row>
    <row r="60" spans="2:16" ht="14.25" x14ac:dyDescent="0.2">
      <c r="B60" s="32" t="s">
        <v>50</v>
      </c>
      <c r="C60" s="11">
        <v>0</v>
      </c>
      <c r="D60" s="11">
        <v>0</v>
      </c>
      <c r="E60" s="12">
        <v>0</v>
      </c>
      <c r="F60" s="11"/>
      <c r="G60" s="11">
        <v>0</v>
      </c>
      <c r="H60" s="12">
        <v>0</v>
      </c>
      <c r="I60" s="12"/>
      <c r="J60" s="11"/>
      <c r="K60" s="11"/>
      <c r="L60" s="11">
        <v>0</v>
      </c>
      <c r="M60" s="11">
        <v>0</v>
      </c>
      <c r="N60" s="11">
        <v>0</v>
      </c>
      <c r="O60" s="11"/>
      <c r="P60" s="14"/>
    </row>
    <row r="61" spans="2:16" ht="14.25" x14ac:dyDescent="0.2">
      <c r="B61" s="32" t="s">
        <v>51</v>
      </c>
      <c r="C61" s="11"/>
      <c r="D61" s="11"/>
      <c r="E61" s="12"/>
      <c r="F61" s="11"/>
      <c r="G61" s="11"/>
      <c r="H61" s="12"/>
      <c r="I61" s="12"/>
      <c r="J61" s="11"/>
      <c r="K61" s="11"/>
      <c r="L61" s="11"/>
      <c r="M61" s="11"/>
      <c r="N61" s="11"/>
      <c r="O61" s="11"/>
      <c r="P61" s="14"/>
    </row>
    <row r="62" spans="2:16" ht="14.25" x14ac:dyDescent="0.2">
      <c r="B62" s="9" t="s">
        <v>27</v>
      </c>
      <c r="C62" s="11">
        <v>18</v>
      </c>
      <c r="D62" s="11">
        <v>18</v>
      </c>
      <c r="E62" s="12">
        <v>4202010</v>
      </c>
      <c r="F62" s="11"/>
      <c r="G62" s="11">
        <v>18</v>
      </c>
      <c r="H62" s="12">
        <v>4202010</v>
      </c>
      <c r="I62" s="12">
        <f>(H62/G62)</f>
        <v>233445</v>
      </c>
      <c r="J62" s="38">
        <v>10</v>
      </c>
      <c r="K62" s="11"/>
      <c r="L62" s="11">
        <v>0</v>
      </c>
      <c r="M62" s="11">
        <v>0</v>
      </c>
      <c r="N62" s="11">
        <v>0</v>
      </c>
      <c r="O62" s="11"/>
      <c r="P62" s="14"/>
    </row>
    <row r="63" spans="2:16" ht="14.25" x14ac:dyDescent="0.2">
      <c r="B63" s="9" t="s">
        <v>42</v>
      </c>
      <c r="C63" s="11"/>
      <c r="D63" s="11"/>
      <c r="E63" s="12"/>
      <c r="F63" s="11"/>
      <c r="G63" s="11"/>
      <c r="H63" s="12"/>
      <c r="I63" s="12"/>
      <c r="J63" s="11"/>
      <c r="K63" s="11"/>
      <c r="L63" s="11"/>
      <c r="M63" s="11"/>
      <c r="N63" s="11"/>
      <c r="O63" s="11"/>
      <c r="P63" s="14"/>
    </row>
    <row r="64" spans="2:16" ht="14.25" x14ac:dyDescent="0.2">
      <c r="B64" s="32" t="s">
        <v>52</v>
      </c>
      <c r="C64" s="11">
        <v>8</v>
      </c>
      <c r="D64" s="11">
        <v>8</v>
      </c>
      <c r="E64" s="12">
        <v>2540128</v>
      </c>
      <c r="F64" s="11"/>
      <c r="G64" s="11">
        <v>8</v>
      </c>
      <c r="H64" s="12">
        <v>2540128</v>
      </c>
      <c r="I64" s="12">
        <f>(H64/G64)</f>
        <v>317516</v>
      </c>
      <c r="J64" s="11"/>
      <c r="K64" s="11"/>
      <c r="L64" s="11">
        <v>0</v>
      </c>
      <c r="M64" s="11">
        <v>0</v>
      </c>
      <c r="N64" s="11">
        <v>0</v>
      </c>
      <c r="O64" s="11"/>
      <c r="P64" s="14"/>
    </row>
    <row r="65" spans="2:16" ht="14.25" x14ac:dyDescent="0.2">
      <c r="B65" s="33"/>
      <c r="C65" s="11"/>
      <c r="D65" s="11"/>
      <c r="E65" s="12"/>
      <c r="F65" s="11"/>
      <c r="G65" s="11"/>
      <c r="H65" s="12"/>
      <c r="I65" s="12"/>
      <c r="J65" s="11"/>
      <c r="K65" s="11"/>
      <c r="L65" s="11"/>
      <c r="M65" s="11"/>
      <c r="N65" s="11"/>
      <c r="O65" s="11"/>
      <c r="P65" s="14"/>
    </row>
    <row r="66" spans="2:16" ht="14.25" x14ac:dyDescent="0.2">
      <c r="B66" s="15" t="s">
        <v>28</v>
      </c>
      <c r="C66" s="11"/>
      <c r="D66" s="11"/>
      <c r="E66" s="12"/>
      <c r="F66" s="11"/>
      <c r="G66" s="11"/>
      <c r="H66" s="12"/>
      <c r="I66" s="12"/>
      <c r="J66" s="11"/>
      <c r="K66" s="11"/>
      <c r="L66" s="11"/>
      <c r="M66" s="11"/>
      <c r="N66" s="11"/>
      <c r="O66" s="11"/>
      <c r="P66" s="14"/>
    </row>
    <row r="67" spans="2:16" ht="14.25" x14ac:dyDescent="0.2">
      <c r="B67" s="9" t="s">
        <v>40</v>
      </c>
      <c r="C67" s="11"/>
      <c r="D67" s="11"/>
      <c r="E67" s="12"/>
      <c r="F67" s="11"/>
      <c r="G67" s="11"/>
      <c r="H67" s="12"/>
      <c r="I67" s="12"/>
      <c r="J67" s="11"/>
      <c r="K67" s="11"/>
      <c r="L67" s="11"/>
      <c r="M67" s="11"/>
      <c r="N67" s="11"/>
      <c r="O67" s="11"/>
      <c r="P67" s="14"/>
    </row>
    <row r="68" spans="2:16" ht="14.25" x14ac:dyDescent="0.2">
      <c r="B68" s="9" t="s">
        <v>53</v>
      </c>
      <c r="C68" s="11">
        <v>3</v>
      </c>
      <c r="D68" s="11">
        <v>3</v>
      </c>
      <c r="E68" s="12">
        <v>422695</v>
      </c>
      <c r="F68" s="11"/>
      <c r="G68" s="11">
        <v>3</v>
      </c>
      <c r="H68" s="12">
        <v>422695</v>
      </c>
      <c r="I68" s="12">
        <f>(H68/G68)</f>
        <v>140898.33333333334</v>
      </c>
      <c r="J68" s="38">
        <v>17</v>
      </c>
      <c r="K68" s="11"/>
      <c r="L68" s="11">
        <v>0</v>
      </c>
      <c r="M68" s="11">
        <v>0</v>
      </c>
      <c r="N68" s="11">
        <v>0</v>
      </c>
      <c r="O68" s="11"/>
      <c r="P68" s="14"/>
    </row>
    <row r="69" spans="2:16" ht="14.25" x14ac:dyDescent="0.2">
      <c r="B69" s="9" t="s">
        <v>29</v>
      </c>
      <c r="C69" s="11">
        <v>14</v>
      </c>
      <c r="D69" s="11">
        <v>14</v>
      </c>
      <c r="E69" s="12">
        <v>2850802</v>
      </c>
      <c r="F69" s="11"/>
      <c r="G69" s="11">
        <v>14</v>
      </c>
      <c r="H69" s="12">
        <v>2850802</v>
      </c>
      <c r="I69" s="12">
        <f>(H69/G69)</f>
        <v>203628.71428571429</v>
      </c>
      <c r="J69" s="38">
        <v>14</v>
      </c>
      <c r="K69" s="11"/>
      <c r="L69" s="11">
        <v>0</v>
      </c>
      <c r="M69" s="11">
        <v>0</v>
      </c>
      <c r="N69" s="11">
        <v>0</v>
      </c>
      <c r="O69" s="11"/>
      <c r="P69" s="14"/>
    </row>
    <row r="70" spans="2:16" ht="14.25" x14ac:dyDescent="0.2">
      <c r="B70" s="9" t="s">
        <v>54</v>
      </c>
      <c r="C70" s="11"/>
      <c r="D70" s="11"/>
      <c r="E70" s="12"/>
      <c r="F70" s="11"/>
      <c r="G70" s="11"/>
      <c r="H70" s="12"/>
      <c r="I70" s="12"/>
      <c r="J70" s="11"/>
      <c r="K70" s="11"/>
      <c r="L70" s="11"/>
      <c r="M70" s="11"/>
      <c r="N70" s="11"/>
      <c r="O70" s="11"/>
      <c r="P70" s="14"/>
    </row>
    <row r="71" spans="2:16" ht="14.25" x14ac:dyDescent="0.2">
      <c r="B71" s="32" t="s">
        <v>55</v>
      </c>
      <c r="C71" s="11">
        <v>2</v>
      </c>
      <c r="D71" s="11">
        <v>2</v>
      </c>
      <c r="E71" s="12">
        <v>681700</v>
      </c>
      <c r="F71" s="11"/>
      <c r="G71" s="11">
        <v>2</v>
      </c>
      <c r="H71" s="12">
        <v>681700</v>
      </c>
      <c r="I71" s="12">
        <f>(H71/G71)</f>
        <v>340850</v>
      </c>
      <c r="J71" s="11"/>
      <c r="K71" s="11"/>
      <c r="L71" s="11">
        <v>0</v>
      </c>
      <c r="M71" s="11">
        <v>0</v>
      </c>
      <c r="N71" s="11">
        <v>0</v>
      </c>
      <c r="O71" s="10"/>
      <c r="P71" s="14"/>
    </row>
    <row r="72" spans="2:16" ht="15" thickBot="1" x14ac:dyDescent="0.25">
      <c r="B72" s="40"/>
      <c r="C72" s="37"/>
      <c r="D72" s="37"/>
      <c r="E72" s="34"/>
      <c r="F72" s="37"/>
      <c r="G72" s="37"/>
      <c r="H72" s="34"/>
      <c r="I72" s="34"/>
      <c r="J72" s="36"/>
      <c r="K72" s="37"/>
      <c r="L72" s="37"/>
      <c r="M72" s="37"/>
      <c r="N72" s="34"/>
      <c r="O72" s="34"/>
      <c r="P72" s="35"/>
    </row>
    <row r="73" spans="2:16" ht="15" thickTop="1" x14ac:dyDescent="0.2">
      <c r="B73" s="26"/>
      <c r="C73" s="2"/>
      <c r="D73" s="2"/>
      <c r="E73" s="3"/>
      <c r="F73" s="2"/>
      <c r="G73" s="2"/>
      <c r="H73" s="3"/>
      <c r="I73" s="3"/>
      <c r="J73" s="4"/>
      <c r="K73" s="2"/>
      <c r="L73" s="2"/>
      <c r="M73" s="2"/>
      <c r="N73" s="3"/>
      <c r="O73" s="3"/>
      <c r="P73" s="3"/>
    </row>
    <row r="74" spans="2:16" ht="14.25" x14ac:dyDescent="0.2">
      <c r="B74" s="26" t="s">
        <v>65</v>
      </c>
      <c r="C74" s="2"/>
      <c r="D74" s="2"/>
      <c r="E74" s="3"/>
      <c r="F74" s="2"/>
      <c r="G74" s="2"/>
      <c r="H74" s="3"/>
      <c r="I74" s="3"/>
      <c r="J74" s="4"/>
      <c r="K74" s="2"/>
      <c r="L74" s="2"/>
      <c r="M74" s="2"/>
      <c r="N74" s="3"/>
      <c r="O74" s="3"/>
      <c r="P74" s="3"/>
    </row>
    <row r="75" spans="2:16" ht="14.25" x14ac:dyDescent="0.2">
      <c r="B75" s="26" t="s">
        <v>30</v>
      </c>
      <c r="C75" s="2"/>
      <c r="D75" s="2"/>
      <c r="E75" s="3"/>
      <c r="F75" s="2"/>
      <c r="G75" s="2"/>
      <c r="H75" s="3"/>
      <c r="I75" s="3"/>
      <c r="J75" s="4"/>
      <c r="K75" s="2"/>
      <c r="L75" s="2"/>
      <c r="M75" s="2"/>
      <c r="N75" s="3"/>
      <c r="O75" s="3"/>
      <c r="P75" s="3"/>
    </row>
    <row r="76" spans="2:16" ht="14.25" x14ac:dyDescent="0.2">
      <c r="B76" s="27" t="s">
        <v>31</v>
      </c>
      <c r="C76" s="2"/>
      <c r="D76" s="2"/>
      <c r="E76" s="3"/>
      <c r="F76" s="2"/>
      <c r="G76" s="2"/>
      <c r="H76" s="3"/>
      <c r="I76" s="3"/>
      <c r="J76" s="4"/>
      <c r="K76" s="2"/>
      <c r="L76" s="2"/>
      <c r="M76" s="2"/>
      <c r="N76" s="3"/>
      <c r="O76" s="3"/>
      <c r="P76" s="3"/>
    </row>
    <row r="77" spans="2:16" ht="14.25" x14ac:dyDescent="0.2">
      <c r="B77" s="27" t="s">
        <v>32</v>
      </c>
      <c r="C77" s="2"/>
      <c r="D77" s="2"/>
      <c r="E77" s="3"/>
      <c r="F77" s="2"/>
      <c r="G77" s="2"/>
      <c r="H77" s="3"/>
      <c r="I77" s="3"/>
      <c r="J77" s="4"/>
      <c r="K77" s="2"/>
      <c r="L77" s="2"/>
      <c r="M77" s="2"/>
      <c r="N77" s="3"/>
      <c r="O77" s="3"/>
      <c r="P77" s="3"/>
    </row>
    <row r="78" spans="2:16" ht="14.25" x14ac:dyDescent="0.2">
      <c r="B78" s="27" t="s">
        <v>33</v>
      </c>
      <c r="C78" s="2"/>
      <c r="D78" s="2"/>
      <c r="E78" s="3"/>
      <c r="F78" s="2"/>
      <c r="G78" s="2"/>
      <c r="H78" s="3"/>
      <c r="I78" s="3"/>
      <c r="J78" s="4"/>
      <c r="K78" s="2"/>
      <c r="L78" s="2"/>
      <c r="M78" s="2"/>
      <c r="N78" s="3"/>
      <c r="O78" s="3"/>
      <c r="P78" s="3"/>
    </row>
    <row r="79" spans="2:16" ht="14.25" x14ac:dyDescent="0.2">
      <c r="B79" s="27" t="s">
        <v>36</v>
      </c>
      <c r="C79" s="2"/>
      <c r="D79" s="2"/>
      <c r="E79" s="3"/>
      <c r="F79" s="2"/>
      <c r="G79" s="2"/>
      <c r="H79" s="3"/>
      <c r="I79" s="3"/>
      <c r="J79" s="4"/>
      <c r="K79" s="2"/>
      <c r="L79" s="2"/>
      <c r="M79" s="2"/>
      <c r="N79" s="3"/>
      <c r="O79" s="3"/>
      <c r="P79" s="3"/>
    </row>
    <row r="80" spans="2:16" ht="14.25" x14ac:dyDescent="0.2">
      <c r="B80" s="27" t="s">
        <v>37</v>
      </c>
      <c r="C80" s="2"/>
      <c r="D80" s="2"/>
      <c r="E80" s="3"/>
      <c r="F80" s="2"/>
      <c r="G80" s="2"/>
      <c r="H80" s="3"/>
      <c r="I80" s="3"/>
      <c r="J80" s="4"/>
      <c r="K80" s="2"/>
      <c r="L80" s="2"/>
      <c r="M80" s="2"/>
      <c r="N80" s="3"/>
      <c r="O80" s="3"/>
      <c r="P80" s="3"/>
    </row>
    <row r="81" spans="2:16" ht="14.25" x14ac:dyDescent="0.2">
      <c r="B81" s="27" t="s">
        <v>38</v>
      </c>
      <c r="C81" s="2"/>
      <c r="D81" s="2"/>
      <c r="E81" s="3"/>
      <c r="F81" s="2"/>
      <c r="G81" s="2"/>
      <c r="H81" s="3"/>
      <c r="I81" s="3"/>
      <c r="J81" s="4"/>
      <c r="K81" s="2"/>
      <c r="L81" s="2"/>
      <c r="M81" s="2"/>
      <c r="N81" s="3"/>
      <c r="O81" s="3"/>
      <c r="P81" s="3"/>
    </row>
    <row r="82" spans="2:16" ht="14.25" x14ac:dyDescent="0.2">
      <c r="B82" s="1" t="s">
        <v>39</v>
      </c>
      <c r="C82" s="5"/>
      <c r="D82" s="5"/>
      <c r="E82" s="8"/>
      <c r="F82" s="1"/>
      <c r="G82" s="2"/>
      <c r="H82" s="3"/>
      <c r="I82" s="3"/>
      <c r="J82" s="4"/>
      <c r="K82" s="1"/>
      <c r="L82" s="1"/>
      <c r="M82" s="2"/>
      <c r="N82" s="3"/>
      <c r="O82" s="3"/>
      <c r="P82" s="3"/>
    </row>
    <row r="83" spans="2:16" ht="14.25" x14ac:dyDescent="0.2">
      <c r="B83" s="1" t="s">
        <v>60</v>
      </c>
      <c r="C83" s="5"/>
      <c r="D83" s="5"/>
      <c r="E83" s="8"/>
      <c r="F83" s="1"/>
      <c r="G83" s="2"/>
      <c r="H83" s="3"/>
      <c r="I83" s="3"/>
      <c r="J83" s="4"/>
      <c r="K83" s="1"/>
      <c r="L83" s="1"/>
      <c r="M83" s="2"/>
      <c r="N83" s="3"/>
      <c r="O83" s="3"/>
      <c r="P83" s="3"/>
    </row>
    <row r="84" spans="2:16" ht="14.25" x14ac:dyDescent="0.2">
      <c r="B84" s="1" t="s">
        <v>41</v>
      </c>
      <c r="C84" s="5"/>
      <c r="D84" s="5"/>
      <c r="E84" s="8"/>
      <c r="F84" s="1"/>
      <c r="G84" s="2"/>
      <c r="H84" s="3"/>
      <c r="I84" s="3"/>
      <c r="J84" s="4"/>
      <c r="K84" s="1"/>
      <c r="L84" s="1"/>
      <c r="M84" s="2"/>
      <c r="N84" s="3"/>
      <c r="O84" s="3"/>
      <c r="P84" s="3"/>
    </row>
  </sheetData>
  <mergeCells count="18">
    <mergeCell ref="L11:L14"/>
    <mergeCell ref="M11:M14"/>
    <mergeCell ref="N11:N14"/>
    <mergeCell ref="O11:P12"/>
    <mergeCell ref="O13:O14"/>
    <mergeCell ref="P13:P14"/>
    <mergeCell ref="B5:B14"/>
    <mergeCell ref="C5:P7"/>
    <mergeCell ref="C8:E10"/>
    <mergeCell ref="G8:J10"/>
    <mergeCell ref="L8:P10"/>
    <mergeCell ref="C11:C14"/>
    <mergeCell ref="D11:D14"/>
    <mergeCell ref="E11:E14"/>
    <mergeCell ref="G11:G14"/>
    <mergeCell ref="H11:H14"/>
    <mergeCell ref="I11:I14"/>
    <mergeCell ref="J11:J14"/>
  </mergeCells>
  <phoneticPr fontId="1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55A690-24B6-4AEA-A8D4-90D9313CD3F7}"/>
</file>

<file path=customXml/itemProps2.xml><?xml version="1.0" encoding="utf-8"?>
<ds:datastoreItem xmlns:ds="http://schemas.openxmlformats.org/officeDocument/2006/customXml" ds:itemID="{9A9F3ECA-A1F0-400E-A4A4-BE111619ADFA}"/>
</file>

<file path=customXml/itemProps3.xml><?xml version="1.0" encoding="utf-8"?>
<ds:datastoreItem xmlns:ds="http://schemas.openxmlformats.org/officeDocument/2006/customXml" ds:itemID="{1E29C580-1EAD-4F5F-9061-ADB55B45C0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 Ash</cp:lastModifiedBy>
  <cp:lastPrinted>2019-09-24T18:40:13Z</cp:lastPrinted>
  <dcterms:created xsi:type="dcterms:W3CDTF">2007-07-31T12:38:17Z</dcterms:created>
  <dcterms:modified xsi:type="dcterms:W3CDTF">2019-09-24T18:51:52Z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