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SEPT18\"/>
    </mc:Choice>
  </mc:AlternateContent>
  <xr:revisionPtr revIDLastSave="0" documentId="8_{F1A338E6-60F1-4D84-8EDA-41A401693813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2A" sheetId="1" r:id="rId1"/>
  </sheets>
  <definedNames>
    <definedName name="_xlnm.Print_Area" localSheetId="0">'2A'!$B$2:$U$82</definedName>
  </definedNames>
  <calcPr calcId="179017"/>
</workbook>
</file>

<file path=xl/calcChain.xml><?xml version="1.0" encoding="utf-8"?>
<calcChain xmlns="http://schemas.openxmlformats.org/spreadsheetml/2006/main">
  <c r="S69" i="1" l="1"/>
  <c r="R69" i="1"/>
  <c r="S67" i="1"/>
  <c r="R67" i="1"/>
  <c r="S66" i="1"/>
  <c r="R66" i="1"/>
  <c r="S62" i="1"/>
  <c r="R62" i="1"/>
  <c r="S60" i="1"/>
  <c r="R60" i="1"/>
  <c r="S58" i="1"/>
  <c r="R58" i="1"/>
  <c r="S56" i="1"/>
  <c r="R56" i="1"/>
  <c r="S50" i="1"/>
  <c r="R50" i="1"/>
  <c r="S49" i="1"/>
  <c r="R49" i="1"/>
  <c r="S43" i="1"/>
  <c r="R43" i="1"/>
  <c r="S42" i="1"/>
  <c r="R42" i="1"/>
  <c r="S41" i="1"/>
  <c r="R41" i="1"/>
  <c r="S40" i="1"/>
  <c r="R40" i="1"/>
  <c r="S38" i="1"/>
  <c r="R38" i="1"/>
  <c r="S37" i="1"/>
  <c r="R37" i="1"/>
  <c r="S36" i="1"/>
  <c r="R36" i="1"/>
  <c r="S35" i="1"/>
  <c r="R35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6" i="1"/>
  <c r="R16" i="1"/>
  <c r="M69" i="1"/>
  <c r="L69" i="1"/>
  <c r="M67" i="1"/>
  <c r="L67" i="1"/>
  <c r="M66" i="1"/>
  <c r="L66" i="1"/>
  <c r="M62" i="1"/>
  <c r="L62" i="1"/>
  <c r="M60" i="1"/>
  <c r="L60" i="1"/>
  <c r="M58" i="1"/>
  <c r="L58" i="1"/>
  <c r="M56" i="1"/>
  <c r="L56" i="1"/>
  <c r="M50" i="1"/>
  <c r="L50" i="1"/>
  <c r="M49" i="1"/>
  <c r="L49" i="1"/>
  <c r="M43" i="1"/>
  <c r="L43" i="1"/>
  <c r="M42" i="1"/>
  <c r="L42" i="1"/>
  <c r="M41" i="1"/>
  <c r="L41" i="1"/>
  <c r="M40" i="1"/>
  <c r="L40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6" i="1"/>
  <c r="L16" i="1"/>
  <c r="S14" i="1"/>
  <c r="R14" i="1"/>
  <c r="M14" i="1"/>
  <c r="L14" i="1"/>
  <c r="P69" i="1"/>
  <c r="Q69" i="1" s="1"/>
  <c r="J69" i="1"/>
  <c r="K69" i="1" s="1"/>
  <c r="I69" i="1"/>
  <c r="F69" i="1"/>
  <c r="Q67" i="1"/>
  <c r="P67" i="1"/>
  <c r="J67" i="1"/>
  <c r="K67" i="1" s="1"/>
  <c r="I67" i="1"/>
  <c r="F67" i="1"/>
  <c r="Q66" i="1"/>
  <c r="P66" i="1"/>
  <c r="J66" i="1"/>
  <c r="K66" i="1" s="1"/>
  <c r="I66" i="1"/>
  <c r="F66" i="1"/>
  <c r="P62" i="1"/>
  <c r="Q62" i="1" s="1"/>
  <c r="K62" i="1"/>
  <c r="J62" i="1"/>
  <c r="I62" i="1"/>
  <c r="F62" i="1"/>
  <c r="P60" i="1"/>
  <c r="Q60" i="1" s="1"/>
  <c r="K60" i="1"/>
  <c r="J60" i="1"/>
  <c r="I60" i="1"/>
  <c r="F60" i="1"/>
  <c r="Q56" i="1"/>
  <c r="P56" i="1"/>
  <c r="K56" i="1"/>
  <c r="J56" i="1"/>
  <c r="I56" i="1"/>
  <c r="F56" i="1"/>
  <c r="P50" i="1"/>
  <c r="Q50" i="1" s="1"/>
  <c r="K50" i="1"/>
  <c r="J50" i="1"/>
  <c r="I50" i="1"/>
  <c r="F50" i="1"/>
  <c r="Q49" i="1"/>
  <c r="P49" i="1"/>
  <c r="K49" i="1"/>
  <c r="J49" i="1"/>
  <c r="I49" i="1"/>
  <c r="F49" i="1"/>
  <c r="Q43" i="1"/>
  <c r="P43" i="1"/>
  <c r="J43" i="1"/>
  <c r="K43" i="1" s="1"/>
  <c r="I43" i="1"/>
  <c r="F43" i="1"/>
  <c r="Q42" i="1"/>
  <c r="P42" i="1"/>
  <c r="K42" i="1"/>
  <c r="J42" i="1"/>
  <c r="I42" i="1"/>
  <c r="F42" i="1"/>
  <c r="P41" i="1"/>
  <c r="Q41" i="1" s="1"/>
  <c r="K41" i="1"/>
  <c r="J41" i="1"/>
  <c r="I41" i="1"/>
  <c r="F41" i="1"/>
  <c r="H40" i="1"/>
  <c r="G40" i="1"/>
  <c r="E40" i="1"/>
  <c r="D40" i="1"/>
  <c r="J40" i="1" s="1"/>
  <c r="K40" i="1" s="1"/>
  <c r="P38" i="1"/>
  <c r="Q38" i="1" s="1"/>
  <c r="J38" i="1"/>
  <c r="K38" i="1" s="1"/>
  <c r="I38" i="1"/>
  <c r="F38" i="1"/>
  <c r="Q37" i="1"/>
  <c r="P37" i="1"/>
  <c r="J37" i="1"/>
  <c r="K37" i="1" s="1"/>
  <c r="I37" i="1"/>
  <c r="F37" i="1"/>
  <c r="P36" i="1"/>
  <c r="Q36" i="1" s="1"/>
  <c r="J36" i="1"/>
  <c r="K36" i="1" s="1"/>
  <c r="I36" i="1"/>
  <c r="F36" i="1"/>
  <c r="H35" i="1"/>
  <c r="P35" i="1" s="1"/>
  <c r="Q35" i="1" s="1"/>
  <c r="G35" i="1"/>
  <c r="E35" i="1"/>
  <c r="D35" i="1"/>
  <c r="F35" i="1" s="1"/>
  <c r="P33" i="1"/>
  <c r="Q33" i="1" s="1"/>
  <c r="J33" i="1"/>
  <c r="K33" i="1" s="1"/>
  <c r="I33" i="1"/>
  <c r="F33" i="1"/>
  <c r="P32" i="1"/>
  <c r="Q32" i="1" s="1"/>
  <c r="K32" i="1"/>
  <c r="J32" i="1"/>
  <c r="I32" i="1"/>
  <c r="F32" i="1"/>
  <c r="P31" i="1"/>
  <c r="Q31" i="1" s="1"/>
  <c r="J31" i="1"/>
  <c r="K31" i="1" s="1"/>
  <c r="I31" i="1"/>
  <c r="F31" i="1"/>
  <c r="Q30" i="1"/>
  <c r="P30" i="1"/>
  <c r="J30" i="1"/>
  <c r="K30" i="1" s="1"/>
  <c r="I30" i="1"/>
  <c r="F30" i="1"/>
  <c r="P29" i="1"/>
  <c r="Q29" i="1" s="1"/>
  <c r="J29" i="1"/>
  <c r="K29" i="1" s="1"/>
  <c r="I29" i="1"/>
  <c r="F29" i="1"/>
  <c r="P28" i="1"/>
  <c r="Q28" i="1" s="1"/>
  <c r="J28" i="1"/>
  <c r="K28" i="1" s="1"/>
  <c r="I28" i="1"/>
  <c r="F28" i="1"/>
  <c r="H27" i="1"/>
  <c r="G27" i="1"/>
  <c r="E27" i="1"/>
  <c r="D27" i="1"/>
  <c r="H24" i="1"/>
  <c r="P24" i="1" s="1"/>
  <c r="Q24" i="1" s="1"/>
  <c r="G24" i="1"/>
  <c r="E24" i="1"/>
  <c r="D24" i="1"/>
  <c r="F24" i="1" s="1"/>
  <c r="H23" i="1"/>
  <c r="G23" i="1"/>
  <c r="E23" i="1"/>
  <c r="D23" i="1"/>
  <c r="H22" i="1"/>
  <c r="G22" i="1"/>
  <c r="D22" i="1"/>
  <c r="J22" i="1" s="1"/>
  <c r="K22" i="1" s="1"/>
  <c r="H21" i="1"/>
  <c r="G21" i="1"/>
  <c r="E21" i="1"/>
  <c r="D21" i="1"/>
  <c r="H20" i="1"/>
  <c r="P20" i="1" s="1"/>
  <c r="Q20" i="1" s="1"/>
  <c r="G20" i="1"/>
  <c r="E20" i="1"/>
  <c r="D20" i="1"/>
  <c r="F20" i="1" s="1"/>
  <c r="J19" i="1"/>
  <c r="K19" i="1" s="1"/>
  <c r="I19" i="1"/>
  <c r="H19" i="1"/>
  <c r="G19" i="1"/>
  <c r="E19" i="1"/>
  <c r="D19" i="1"/>
  <c r="H18" i="1"/>
  <c r="H16" i="1" s="1"/>
  <c r="G18" i="1"/>
  <c r="G16" i="1" s="1"/>
  <c r="D18" i="1"/>
  <c r="J18" i="1" s="1"/>
  <c r="K18" i="1" s="1"/>
  <c r="Q14" i="1"/>
  <c r="P14" i="1"/>
  <c r="K14" i="1"/>
  <c r="J14" i="1"/>
  <c r="I14" i="1"/>
  <c r="F14" i="1"/>
  <c r="I16" i="1" l="1"/>
  <c r="F19" i="1"/>
  <c r="P19" i="1"/>
  <c r="Q19" i="1" s="1"/>
  <c r="J21" i="1"/>
  <c r="K21" i="1" s="1"/>
  <c r="F23" i="1"/>
  <c r="P23" i="1"/>
  <c r="Q23" i="1" s="1"/>
  <c r="J27" i="1"/>
  <c r="K27" i="1" s="1"/>
  <c r="E18" i="1"/>
  <c r="I20" i="1"/>
  <c r="E22" i="1"/>
  <c r="I24" i="1"/>
  <c r="I35" i="1"/>
  <c r="D16" i="1"/>
  <c r="J20" i="1"/>
  <c r="K20" i="1" s="1"/>
  <c r="J24" i="1"/>
  <c r="K24" i="1" s="1"/>
  <c r="J35" i="1"/>
  <c r="K35" i="1" s="1"/>
  <c r="F40" i="1"/>
  <c r="P40" i="1"/>
  <c r="Q40" i="1" s="1"/>
  <c r="I23" i="1"/>
  <c r="F21" i="1"/>
  <c r="P21" i="1"/>
  <c r="Q21" i="1" s="1"/>
  <c r="J23" i="1"/>
  <c r="K23" i="1" s="1"/>
  <c r="F27" i="1"/>
  <c r="P27" i="1"/>
  <c r="Q27" i="1" s="1"/>
  <c r="I18" i="1"/>
  <c r="I22" i="1"/>
  <c r="I40" i="1"/>
  <c r="I21" i="1"/>
  <c r="I27" i="1"/>
  <c r="P22" i="1" l="1"/>
  <c r="Q22" i="1" s="1"/>
  <c r="F22" i="1"/>
  <c r="J16" i="1"/>
  <c r="K16" i="1" s="1"/>
  <c r="E16" i="1"/>
  <c r="P18" i="1"/>
  <c r="Q18" i="1" s="1"/>
  <c r="F18" i="1"/>
  <c r="P16" i="1" l="1"/>
  <c r="Q16" i="1" s="1"/>
  <c r="F16" i="1"/>
</calcChain>
</file>

<file path=xl/sharedStrings.xml><?xml version="1.0" encoding="utf-8"?>
<sst xmlns="http://schemas.openxmlformats.org/spreadsheetml/2006/main" count="89" uniqueCount="74">
  <si>
    <t>JURISDICTION</t>
  </si>
  <si>
    <t>YEAR TO DATE</t>
  </si>
  <si>
    <t>TOTAL HOUSING UNITS</t>
  </si>
  <si>
    <t>SINGLE-FAMILY UNITS</t>
  </si>
  <si>
    <t>STATE PERCENT</t>
  </si>
  <si>
    <t>CHANGE</t>
  </si>
  <si>
    <t>COUNTY RANK</t>
  </si>
  <si>
    <t>PERCENT</t>
  </si>
  <si>
    <t>SINGLE</t>
  </si>
  <si>
    <t>TOTAL</t>
  </si>
  <si>
    <t>FAMILY</t>
  </si>
  <si>
    <t>NET</t>
  </si>
  <si>
    <t>Table 2A.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</si>
  <si>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</si>
  <si>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</si>
  <si>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</si>
  <si>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</si>
  <si>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</si>
  <si>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</si>
  <si>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</si>
  <si>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</si>
  <si>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</si>
  <si>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</si>
  <si>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</si>
  <si>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</si>
  <si>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</si>
  <si>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</si>
  <si>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</si>
  <si>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</si>
  <si>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</si>
  <si>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</si>
  <si>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</si>
  <si>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</si>
  <si>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</si>
  <si>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</si>
  <si>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</si>
  <si>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</si>
  <si>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</si>
  <si>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</si>
  <si>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</si>
  <si>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</si>
  <si>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</si>
  <si>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</si>
  <si>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</si>
  <si>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</si>
  <si>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</si>
  <si>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</si>
  <si>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</si>
  <si>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</si>
  <si>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</si>
  <si>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</si>
  <si>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</si>
  <si>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</si>
  <si>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</si>
  <si>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WORCESTER*</t>
  </si>
  <si>
    <t xml:space="preserve">     Ocean city town</t>
  </si>
  <si>
    <t>SEPTEMBER 2017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</si>
  <si>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</si>
  <si>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</si>
  <si>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</si>
  <si>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</si>
  <si>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</si>
  <si>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</si>
  <si>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</si>
  <si>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</si>
  <si>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 xml:space="preserve"> GARRETT</t>
  </si>
  <si>
    <t xml:space="preserve"> WASHINGTON</t>
  </si>
  <si>
    <t xml:space="preserve">  CECIL</t>
  </si>
  <si>
    <t xml:space="preserve">  QUEEN ANNE'S</t>
  </si>
  <si>
    <t xml:space="preserve">  SOMERSET </t>
  </si>
  <si>
    <t xml:space="preserve">  WICOMICO</t>
  </si>
  <si>
    <t>PREPARED BY MD DEPARTMENT OF PLANNING.  PLANNING SERVICES. 2018.</t>
  </si>
  <si>
    <t>NEW HOUSING UNITS AUTHORIZED FOR CONSTRUCTION YEAR TO DATE SEPTEMBER  2018 AND 2017</t>
  </si>
  <si>
    <t>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</si>
</sst>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sz val="11"/>
      <name val="Cambria"/>
      <family val="1"/>
    </font>
    <font>
      <i/>
      <sz val="11"/>
      <name val="Cambria"/>
      <family val="1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4">
    <xf numFmtId="0" fontId="0" fillId="0" borderId="0" xfId="0"/>
    <xf numFmtId="41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41" fontId="1" fillId="0" borderId="0" xfId="0" applyNumberFormat="1" applyFont="1"/>
    <xf numFmtId="0" fontId="2" fillId="0" borderId="0" xfId="0" applyFont="1"/>
    <xf numFmtId="3" fontId="3" fillId="0" borderId="4" xfId="0" applyNumberFormat="1" applyFont="1" applyBorder="1"/>
    <xf numFmtId="0" fontId="3" fillId="0" borderId="4" xfId="0" applyFont="1" applyBorder="1"/>
    <xf numFmtId="3" fontId="4" fillId="0" borderId="4" xfId="0" applyNumberFormat="1" applyFont="1" applyBorder="1"/>
    <xf numFmtId="0" fontId="5" fillId="0" borderId="4" xfId="0" applyFont="1" applyBorder="1"/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0" applyFont="1"/>
    <xf numFmtId="41" fontId="5" fillId="0" borderId="0" xfId="0" applyNumberFormat="1" applyFont="1"/>
    <xf numFmtId="41" fontId="3" fillId="0" borderId="0" xfId="0" applyNumberFormat="1" applyFont="1"/>
    <xf numFmtId="1" fontId="5" fillId="0" borderId="0" xfId="0" applyNumberFormat="1" applyFont="1" applyAlignment="1">
      <alignment horizontal="center"/>
    </xf>
    <xf numFmtId="41" fontId="8" fillId="0" borderId="0" xfId="0" applyNumberFormat="1" applyFont="1"/>
    <xf numFmtId="0" fontId="3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3" xfId="0" applyFont="1" applyBorder="1"/>
    <xf numFmtId="0" fontId="3" fillId="0" borderId="0" xfId="0" applyFont="1" applyAlignment="1">
      <alignment horizontal="centerContinuous"/>
    </xf>
    <xf numFmtId="41" fontId="5" fillId="0" borderId="8" xfId="0" applyNumberFormat="1" applyFont="1" applyBorder="1"/>
    <xf numFmtId="41" fontId="5" fillId="0" borderId="0" xfId="0" applyNumberFormat="1" applyFont="1" applyBorder="1"/>
    <xf numFmtId="41" fontId="5" fillId="0" borderId="9" xfId="0" applyNumberFormat="1" applyFont="1" applyBorder="1"/>
    <xf numFmtId="41" fontId="5" fillId="0" borderId="13" xfId="0" applyNumberFormat="1" applyFont="1" applyBorder="1"/>
    <xf numFmtId="41" fontId="5" fillId="0" borderId="5" xfId="0" applyNumberFormat="1" applyFont="1" applyBorder="1"/>
    <xf numFmtId="0" fontId="3" fillId="0" borderId="8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49" fontId="3" fillId="0" borderId="8" xfId="0" applyNumberFormat="1" applyFont="1" applyBorder="1" applyAlignment="1">
      <alignment horizontal="centerContinuous"/>
    </xf>
    <xf numFmtId="0" fontId="3" fillId="0" borderId="21" xfId="0" applyFont="1" applyBorder="1" applyAlignment="1">
      <alignment horizontal="centerContinuous"/>
    </xf>
    <xf numFmtId="49" fontId="3" fillId="0" borderId="22" xfId="0" applyNumberFormat="1" applyFont="1" applyBorder="1" applyAlignment="1">
      <alignment horizontal="centerContinuous"/>
    </xf>
    <xf numFmtId="0" fontId="3" fillId="0" borderId="25" xfId="0" applyFont="1" applyBorder="1" applyAlignment="1">
      <alignment horizontal="centerContinuous"/>
    </xf>
    <xf numFmtId="0" fontId="3" fillId="0" borderId="23" xfId="0" applyFont="1" applyBorder="1" applyAlignment="1">
      <alignment horizontal="centerContinuous"/>
    </xf>
    <xf numFmtId="0" fontId="3" fillId="0" borderId="22" xfId="0" applyFont="1" applyBorder="1" applyAlignment="1">
      <alignment horizontal="centerContinuous"/>
    </xf>
    <xf numFmtId="0" fontId="3" fillId="0" borderId="24" xfId="0" applyFont="1" applyBorder="1" applyAlignment="1">
      <alignment horizontal="centerContinuous"/>
    </xf>
    <xf numFmtId="0" fontId="3" fillId="0" borderId="14" xfId="0" applyFont="1" applyBorder="1"/>
    <xf numFmtId="0" fontId="3" fillId="0" borderId="15" xfId="0" applyFont="1" applyBorder="1"/>
    <xf numFmtId="41" fontId="5" fillId="0" borderId="27" xfId="0" applyNumberFormat="1" applyFont="1" applyBorder="1"/>
    <xf numFmtId="41" fontId="5" fillId="0" borderId="26" xfId="0" applyNumberFormat="1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/>
    <xf numFmtId="10" fontId="8" fillId="0" borderId="0" xfId="0" applyNumberFormat="1" applyFont="1"/>
    <xf numFmtId="41" fontId="3" fillId="0" borderId="4" xfId="0" applyNumberFormat="1" applyFont="1" applyBorder="1"/>
    <xf numFmtId="0" fontId="5" fillId="0" borderId="4" xfId="0" applyFont="1" applyBorder="1" applyAlignment="1">
      <alignment horizontal="left"/>
    </xf>
    <xf numFmtId="41" fontId="5" fillId="0" borderId="4" xfId="0" applyNumberFormat="1" applyFont="1" applyBorder="1"/>
    <xf numFmtId="41" fontId="6" fillId="0" borderId="4" xfId="0" applyNumberFormat="1" applyFont="1" applyBorder="1"/>
    <xf numFmtId="41" fontId="5" fillId="0" borderId="4" xfId="0" applyNumberFormat="1" applyFont="1" applyBorder="1" applyAlignment="1">
      <alignment horizontal="left"/>
    </xf>
    <xf numFmtId="41" fontId="6" fillId="0" borderId="6" xfId="0" applyNumberFormat="1" applyFont="1" applyBorder="1"/>
    <xf numFmtId="0" fontId="5" fillId="0" borderId="16" xfId="0" applyFont="1" applyBorder="1"/>
    <xf numFmtId="41" fontId="5" fillId="0" borderId="16" xfId="0" applyNumberFormat="1" applyFont="1" applyBorder="1"/>
    <xf numFmtId="3" fontId="5" fillId="0" borderId="16" xfId="0" applyNumberFormat="1" applyFont="1" applyBorder="1"/>
    <xf numFmtId="0" fontId="5" fillId="0" borderId="31" xfId="0" applyFont="1" applyBorder="1"/>
    <xf numFmtId="10" fontId="5" fillId="0" borderId="16" xfId="1" applyNumberFormat="1" applyFont="1" applyBorder="1"/>
    <xf numFmtId="41" fontId="5" fillId="0" borderId="16" xfId="1" applyNumberFormat="1" applyFont="1" applyBorder="1"/>
    <xf numFmtId="10" fontId="5" fillId="0" borderId="16" xfId="0" applyNumberFormat="1" applyFont="1" applyBorder="1"/>
    <xf numFmtId="1" fontId="5" fillId="0" borderId="16" xfId="1" applyNumberFormat="1" applyFont="1" applyBorder="1" applyAlignment="1">
      <alignment horizontal="center"/>
    </xf>
    <xf numFmtId="41" fontId="5" fillId="0" borderId="31" xfId="1" applyNumberFormat="1" applyFont="1" applyBorder="1"/>
    <xf numFmtId="1" fontId="5" fillId="0" borderId="16" xfId="0" applyNumberFormat="1" applyFont="1" applyBorder="1" applyAlignment="1">
      <alignment horizontal="center"/>
    </xf>
    <xf numFmtId="41" fontId="8" fillId="0" borderId="16" xfId="0" applyNumberFormat="1" applyFont="1" applyBorder="1"/>
    <xf numFmtId="0" fontId="5" fillId="0" borderId="16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41" fontId="9" fillId="0" borderId="16" xfId="0" applyNumberFormat="1" applyFont="1" applyBorder="1"/>
    <xf numFmtId="0" fontId="5" fillId="0" borderId="16" xfId="0" applyNumberFormat="1" applyFont="1" applyBorder="1" applyAlignment="1">
      <alignment horizontal="center" vertical="center"/>
    </xf>
    <xf numFmtId="1" fontId="5" fillId="0" borderId="31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41" fontId="5" fillId="0" borderId="7" xfId="0" applyNumberFormat="1" applyFont="1" applyBorder="1"/>
    <xf numFmtId="10" fontId="5" fillId="0" borderId="7" xfId="1" applyNumberFormat="1" applyFont="1" applyBorder="1"/>
    <xf numFmtId="41" fontId="5" fillId="0" borderId="7" xfId="1" applyNumberFormat="1" applyFont="1" applyBorder="1"/>
    <xf numFmtId="10" fontId="5" fillId="0" borderId="7" xfId="0" applyNumberFormat="1" applyFont="1" applyBorder="1"/>
    <xf numFmtId="0" fontId="5" fillId="0" borderId="7" xfId="0" applyFont="1" applyBorder="1"/>
    <xf numFmtId="1" fontId="5" fillId="0" borderId="32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0" xfId="0" applyFont="1" applyBorder="1"/>
    <xf numFmtId="0" fontId="5" fillId="0" borderId="9" xfId="0" applyFont="1" applyBorder="1"/>
    <xf numFmtId="41" fontId="5" fillId="0" borderId="9" xfId="1" applyNumberFormat="1" applyFont="1" applyBorder="1"/>
    <xf numFmtId="3" fontId="5" fillId="0" borderId="9" xfId="0" applyNumberFormat="1" applyFont="1" applyBorder="1"/>
    <xf numFmtId="41" fontId="5" fillId="0" borderId="34" xfId="1" applyNumberFormat="1" applyFont="1" applyBorder="1"/>
    <xf numFmtId="1" fontId="3" fillId="0" borderId="2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41" fontId="5" fillId="0" borderId="9" xfId="1" applyNumberFormat="1" applyFont="1" applyBorder="1" applyAlignment="1">
      <alignment horizontal="center"/>
    </xf>
    <xf numFmtId="10" fontId="5" fillId="0" borderId="17" xfId="1" applyNumberFormat="1" applyFont="1" applyBorder="1"/>
    <xf numFmtId="1" fontId="5" fillId="0" borderId="9" xfId="0" applyNumberFormat="1" applyFont="1" applyBorder="1" applyAlignment="1">
      <alignment horizontal="center"/>
    </xf>
    <xf numFmtId="0" fontId="5" fillId="0" borderId="17" xfId="0" applyFont="1" applyBorder="1"/>
    <xf numFmtId="41" fontId="5" fillId="0" borderId="17" xfId="0" applyNumberFormat="1" applyFont="1" applyBorder="1"/>
    <xf numFmtId="10" fontId="5" fillId="0" borderId="17" xfId="0" applyNumberFormat="1" applyFont="1" applyBorder="1"/>
    <xf numFmtId="1" fontId="5" fillId="0" borderId="34" xfId="0" applyNumberFormat="1" applyFont="1" applyBorder="1" applyAlignment="1">
      <alignment horizontal="center"/>
    </xf>
    <xf numFmtId="10" fontId="5" fillId="0" borderId="18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2"/>
  <sheetViews>
    <sheetView tabSelected="1" workbookViewId="0">
      <selection activeCell="B2" sqref="B2:U82"/>
    </sheetView>
  </sheetViews>
  <sheetFormatPr defaultRowHeight="12.75" x14ac:dyDescent="0.2"/>
  <cols>
    <col min="1" max="1" width="9.140625" style="1"/>
    <col min="2" max="2" width="48.140625" style="4" bestFit="1" customWidth="1"/>
    <col min="3" max="3" width="3.140625" style="1" customWidth="1"/>
    <col min="4" max="5" width="9.28515625" style="1" customWidth="1"/>
    <col min="6" max="6" width="10.7109375" style="1" bestFit="1" customWidth="1"/>
    <col min="7" max="8" width="9.28515625" style="1" customWidth="1"/>
    <col min="9" max="9" width="10.7109375" style="1" bestFit="1" customWidth="1"/>
    <col min="10" max="10" width="9.28515625" style="1" customWidth="1"/>
    <col min="11" max="11" width="10.7109375" style="1" bestFit="1" customWidth="1"/>
    <col min="12" max="16" width="9.28515625" style="1" customWidth="1"/>
    <col min="17" max="17" width="10.7109375" style="1" bestFit="1" customWidth="1"/>
    <col min="18" max="22" width="9.28515625" style="1" customWidth="1"/>
    <col min="23" max="23" width="9.28515625" style="1" bestFit="1" customWidth="1"/>
  </cols>
  <sheetData>
    <row r="1" spans="1:23" x14ac:dyDescent="0.2">
      <c r="A1"/>
      <c r="B1" s="3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/>
      <c r="B2" s="4" t="s">
        <v>12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ht="18" x14ac:dyDescent="0.25">
      <c r="A3"/>
      <c r="B3" s="5" t="s">
        <v>72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3.5" thickBot="1" x14ac:dyDescent="0.25">
      <c r="A4"/>
      <c r="B4" s="3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13" customFormat="1" ht="15" thickTop="1" x14ac:dyDescent="0.2">
      <c r="B5" s="19"/>
      <c r="C5" s="20"/>
      <c r="D5" s="21"/>
      <c r="E5" s="20"/>
      <c r="F5" s="22"/>
      <c r="G5" s="21"/>
      <c r="H5" s="20"/>
      <c r="I5" s="23"/>
      <c r="J5" s="20"/>
      <c r="K5" s="20"/>
      <c r="L5" s="20"/>
      <c r="M5" s="20"/>
      <c r="N5" s="20"/>
      <c r="O5" s="22"/>
      <c r="P5" s="20"/>
      <c r="Q5" s="20"/>
      <c r="R5" s="20"/>
      <c r="S5" s="20"/>
      <c r="T5" s="20"/>
      <c r="U5" s="24"/>
      <c r="V5" s="25"/>
      <c r="W5" s="25"/>
    </row>
    <row r="6" spans="1:23" s="13" customFormat="1" ht="14.25" x14ac:dyDescent="0.2">
      <c r="B6" s="7"/>
      <c r="C6" s="18"/>
      <c r="D6" s="26"/>
      <c r="E6" s="27"/>
      <c r="F6" s="28"/>
      <c r="G6" s="26"/>
      <c r="H6" s="27"/>
      <c r="I6" s="29"/>
      <c r="J6" s="27"/>
      <c r="K6" s="27"/>
      <c r="L6" s="27"/>
      <c r="M6" s="27"/>
      <c r="N6" s="27"/>
      <c r="O6" s="28"/>
      <c r="P6" s="27"/>
      <c r="Q6" s="27"/>
      <c r="R6" s="27"/>
      <c r="S6" s="27"/>
      <c r="T6" s="27"/>
      <c r="U6" s="30"/>
      <c r="V6" s="12"/>
      <c r="W6" s="12"/>
    </row>
    <row r="7" spans="1:23" s="13" customFormat="1" ht="14.25" x14ac:dyDescent="0.2">
      <c r="B7" s="7"/>
      <c r="C7" s="18"/>
      <c r="D7" s="31" t="s">
        <v>1</v>
      </c>
      <c r="E7" s="32"/>
      <c r="F7" s="33"/>
      <c r="G7" s="31" t="s">
        <v>1</v>
      </c>
      <c r="H7" s="32"/>
      <c r="I7" s="34"/>
      <c r="J7" s="32" t="s">
        <v>2</v>
      </c>
      <c r="K7" s="32"/>
      <c r="L7" s="32"/>
      <c r="M7" s="32"/>
      <c r="N7" s="32"/>
      <c r="O7" s="33"/>
      <c r="P7" s="32" t="s">
        <v>3</v>
      </c>
      <c r="Q7" s="32"/>
      <c r="R7" s="32"/>
      <c r="S7" s="32"/>
      <c r="T7" s="32"/>
      <c r="U7" s="35"/>
      <c r="V7" s="12"/>
      <c r="W7" s="12"/>
    </row>
    <row r="8" spans="1:23" s="13" customFormat="1" ht="14.25" x14ac:dyDescent="0.2">
      <c r="B8" s="7"/>
      <c r="C8" s="18"/>
      <c r="D8" s="36"/>
      <c r="E8" s="11" t="s">
        <v>73</v>
      </c>
      <c r="F8" s="37"/>
      <c r="G8" s="38"/>
      <c r="H8" s="11" t="s">
        <v>56</v>
      </c>
      <c r="I8" s="34"/>
      <c r="J8" s="39"/>
      <c r="K8" s="40"/>
      <c r="L8" s="40"/>
      <c r="M8" s="40"/>
      <c r="N8" s="40"/>
      <c r="O8" s="37"/>
      <c r="P8" s="41"/>
      <c r="Q8" s="40"/>
      <c r="R8" s="40"/>
      <c r="S8" s="40"/>
      <c r="T8" s="40"/>
      <c r="U8" s="42"/>
      <c r="V8" s="14"/>
      <c r="W8" s="14"/>
    </row>
    <row r="9" spans="1:23" s="13" customFormat="1" ht="14.25" x14ac:dyDescent="0.2">
      <c r="B9" s="7"/>
      <c r="C9" s="18"/>
      <c r="D9" s="43"/>
      <c r="E9" s="43"/>
      <c r="F9" s="43"/>
      <c r="G9" s="43"/>
      <c r="H9" s="43"/>
      <c r="I9" s="44"/>
      <c r="J9" s="27"/>
      <c r="K9" s="27"/>
      <c r="L9" s="45"/>
      <c r="M9" s="46"/>
      <c r="N9" s="27"/>
      <c r="O9" s="28"/>
      <c r="P9" s="27"/>
      <c r="Q9" s="27"/>
      <c r="R9" s="45"/>
      <c r="S9" s="46"/>
      <c r="T9" s="27"/>
      <c r="U9" s="30"/>
      <c r="V9" s="14"/>
      <c r="W9" s="14"/>
    </row>
    <row r="10" spans="1:23" s="13" customFormat="1" ht="14.25" x14ac:dyDescent="0.2">
      <c r="B10" s="7"/>
      <c r="C10" s="18"/>
      <c r="D10" s="47"/>
      <c r="E10" s="47"/>
      <c r="F10" s="47" t="s">
        <v>7</v>
      </c>
      <c r="G10" s="47"/>
      <c r="H10" s="47"/>
      <c r="I10" s="48" t="s">
        <v>7</v>
      </c>
      <c r="J10" s="49"/>
      <c r="K10" s="49"/>
      <c r="L10" s="50"/>
      <c r="M10" s="51"/>
      <c r="N10" s="49"/>
      <c r="O10" s="51"/>
      <c r="P10" s="49"/>
      <c r="Q10" s="49"/>
      <c r="R10" s="50"/>
      <c r="S10" s="51"/>
      <c r="T10" s="49"/>
      <c r="U10" s="52"/>
      <c r="V10" s="14"/>
      <c r="W10" s="14"/>
    </row>
    <row r="11" spans="1:23" s="13" customFormat="1" ht="14.25" x14ac:dyDescent="0.2">
      <c r="B11" s="7"/>
      <c r="C11" s="18"/>
      <c r="D11" s="47"/>
      <c r="E11" s="47" t="s">
        <v>8</v>
      </c>
      <c r="F11" s="47" t="s">
        <v>8</v>
      </c>
      <c r="G11" s="47"/>
      <c r="H11" s="47" t="s">
        <v>8</v>
      </c>
      <c r="I11" s="48" t="s">
        <v>8</v>
      </c>
      <c r="J11" s="32" t="s">
        <v>5</v>
      </c>
      <c r="K11" s="32"/>
      <c r="L11" s="31" t="s">
        <v>4</v>
      </c>
      <c r="M11" s="33"/>
      <c r="N11" s="32" t="s">
        <v>6</v>
      </c>
      <c r="O11" s="33"/>
      <c r="P11" s="32" t="s">
        <v>5</v>
      </c>
      <c r="Q11" s="32"/>
      <c r="R11" s="31" t="s">
        <v>4</v>
      </c>
      <c r="S11" s="33"/>
      <c r="T11" s="32" t="s">
        <v>6</v>
      </c>
      <c r="U11" s="35"/>
      <c r="V11" s="14"/>
      <c r="W11" s="14"/>
    </row>
    <row r="12" spans="1:23" s="13" customFormat="1" ht="14.25" x14ac:dyDescent="0.2">
      <c r="B12" s="89" t="s">
        <v>0</v>
      </c>
      <c r="C12" s="94"/>
      <c r="D12" s="87" t="s">
        <v>9</v>
      </c>
      <c r="E12" s="87" t="s">
        <v>10</v>
      </c>
      <c r="F12" s="87" t="s">
        <v>10</v>
      </c>
      <c r="G12" s="87" t="s">
        <v>9</v>
      </c>
      <c r="H12" s="87" t="s">
        <v>10</v>
      </c>
      <c r="I12" s="88" t="s">
        <v>10</v>
      </c>
      <c r="J12" s="86" t="s">
        <v>11</v>
      </c>
      <c r="K12" s="84" t="s">
        <v>7</v>
      </c>
      <c r="L12" s="84">
        <v>2018</v>
      </c>
      <c r="M12" s="84">
        <v>2017</v>
      </c>
      <c r="N12" s="84">
        <v>2018</v>
      </c>
      <c r="O12" s="84">
        <v>2017</v>
      </c>
      <c r="P12" s="84" t="s">
        <v>11</v>
      </c>
      <c r="Q12" s="84" t="s">
        <v>7</v>
      </c>
      <c r="R12" s="84">
        <v>2018</v>
      </c>
      <c r="S12" s="84">
        <v>2017</v>
      </c>
      <c r="T12" s="84">
        <v>2018</v>
      </c>
      <c r="U12" s="85">
        <v>2017</v>
      </c>
      <c r="V12" s="14"/>
      <c r="W12" s="14"/>
    </row>
    <row r="13" spans="1:23" s="53" customFormat="1" ht="14.25" x14ac:dyDescent="0.2">
      <c r="B13" s="7"/>
      <c r="C13" s="95"/>
      <c r="D13" s="47"/>
      <c r="E13" s="47"/>
      <c r="F13" s="47"/>
      <c r="G13" s="47"/>
      <c r="H13" s="47"/>
      <c r="I13" s="48"/>
      <c r="J13" s="90"/>
      <c r="K13" s="61"/>
      <c r="L13" s="62"/>
      <c r="M13" s="61"/>
      <c r="N13" s="61"/>
      <c r="O13" s="61"/>
      <c r="P13" s="63"/>
      <c r="Q13" s="61"/>
      <c r="R13" s="61"/>
      <c r="S13" s="61"/>
      <c r="T13" s="61"/>
      <c r="U13" s="64"/>
      <c r="V13" s="17"/>
      <c r="W13" s="17"/>
    </row>
    <row r="14" spans="1:23" s="53" customFormat="1" ht="14.25" x14ac:dyDescent="0.2">
      <c r="B14" s="55" t="s">
        <v>57</v>
      </c>
      <c r="C14" s="96"/>
      <c r="D14" s="62">
        <v>14222</v>
      </c>
      <c r="E14" s="62">
        <v>10071</v>
      </c>
      <c r="F14" s="65">
        <f>(E14/D14)</f>
        <v>0.70812825200393759</v>
      </c>
      <c r="G14" s="62">
        <v>13219</v>
      </c>
      <c r="H14" s="62">
        <v>9569</v>
      </c>
      <c r="I14" s="97">
        <f>(H14/G14)</f>
        <v>0.7238822906422574</v>
      </c>
      <c r="J14" s="91">
        <f>(D14-G14)</f>
        <v>1003</v>
      </c>
      <c r="K14" s="65">
        <f>(J14/G14)</f>
        <v>7.5875633557757768E-2</v>
      </c>
      <c r="L14" s="67">
        <f>(D14/D$16)</f>
        <v>1.0160748731871114</v>
      </c>
      <c r="M14" s="65">
        <f>(G14/G$16)</f>
        <v>1.0131054567749846</v>
      </c>
      <c r="N14" s="68"/>
      <c r="O14" s="68"/>
      <c r="P14" s="66">
        <f>(E14-H14)</f>
        <v>502</v>
      </c>
      <c r="Q14" s="65">
        <f>(P14/H14)</f>
        <v>5.246107221235239E-2</v>
      </c>
      <c r="R14" s="65">
        <f>(E14/E$16)</f>
        <v>1.015426497277677</v>
      </c>
      <c r="S14" s="65">
        <f>(H14/H$16)</f>
        <v>1.0152785145888594</v>
      </c>
      <c r="T14" s="66"/>
      <c r="U14" s="69"/>
      <c r="V14" s="17"/>
      <c r="W14" s="17"/>
    </row>
    <row r="15" spans="1:23" s="53" customFormat="1" ht="14.25" x14ac:dyDescent="0.2">
      <c r="A15" s="17"/>
      <c r="B15" s="6"/>
      <c r="C15" s="98"/>
      <c r="D15" s="71"/>
      <c r="E15" s="71"/>
      <c r="F15" s="61"/>
      <c r="G15" s="62"/>
      <c r="H15" s="62"/>
      <c r="I15" s="99"/>
      <c r="J15" s="90"/>
      <c r="K15" s="61"/>
      <c r="L15" s="66"/>
      <c r="M15" s="61"/>
      <c r="N15" s="70"/>
      <c r="O15" s="70"/>
      <c r="P15" s="61"/>
      <c r="Q15" s="61"/>
      <c r="R15" s="67"/>
      <c r="S15" s="67"/>
      <c r="T15" s="61"/>
      <c r="U15" s="64"/>
      <c r="V15" s="17"/>
      <c r="W15" s="17"/>
    </row>
    <row r="16" spans="1:23" s="53" customFormat="1" ht="14.25" x14ac:dyDescent="0.2">
      <c r="B16" s="7" t="s">
        <v>58</v>
      </c>
      <c r="C16" s="98"/>
      <c r="D16" s="62">
        <f>(D18+D22)</f>
        <v>13997</v>
      </c>
      <c r="E16" s="62">
        <f>(E18+E22)</f>
        <v>9918</v>
      </c>
      <c r="F16" s="65">
        <f>(E16/D16)</f>
        <v>0.70858041008787598</v>
      </c>
      <c r="G16" s="62">
        <f>(G18+G22)</f>
        <v>13048</v>
      </c>
      <c r="H16" s="62">
        <f>(H18+H22)</f>
        <v>9425</v>
      </c>
      <c r="I16" s="97">
        <f>(H16/G16)</f>
        <v>0.72233292458614351</v>
      </c>
      <c r="J16" s="91">
        <f>(D16-G16)</f>
        <v>949</v>
      </c>
      <c r="K16" s="65">
        <f>(J16/G16)</f>
        <v>7.273145309625996E-2</v>
      </c>
      <c r="L16" s="67">
        <f>(D16/D$16)</f>
        <v>1</v>
      </c>
      <c r="M16" s="65">
        <f>(G16/G$16)</f>
        <v>1</v>
      </c>
      <c r="N16" s="70"/>
      <c r="O16" s="70"/>
      <c r="P16" s="66">
        <f>(E16-H16)</f>
        <v>493</v>
      </c>
      <c r="Q16" s="65">
        <f>(P16/H16)</f>
        <v>5.2307692307692305E-2</v>
      </c>
      <c r="R16" s="65">
        <f>(E16/E$16)</f>
        <v>1</v>
      </c>
      <c r="S16" s="65">
        <f>(H16/H$16)</f>
        <v>1</v>
      </c>
      <c r="T16" s="61"/>
      <c r="U16" s="64"/>
      <c r="V16" s="17"/>
      <c r="W16" s="17"/>
    </row>
    <row r="17" spans="2:23" s="53" customFormat="1" ht="14.25" x14ac:dyDescent="0.2">
      <c r="B17" s="6"/>
      <c r="C17" s="98"/>
      <c r="D17" s="62"/>
      <c r="E17" s="62"/>
      <c r="F17" s="61"/>
      <c r="G17" s="62"/>
      <c r="H17" s="62"/>
      <c r="I17" s="99"/>
      <c r="J17" s="28"/>
      <c r="K17" s="62"/>
      <c r="L17" s="62"/>
      <c r="M17" s="62"/>
      <c r="N17" s="61"/>
      <c r="O17" s="61"/>
      <c r="P17" s="62"/>
      <c r="Q17" s="62"/>
      <c r="R17" s="62"/>
      <c r="S17" s="62"/>
      <c r="T17" s="61"/>
      <c r="U17" s="64"/>
      <c r="V17" s="17"/>
      <c r="W17" s="17"/>
    </row>
    <row r="18" spans="2:23" s="53" customFormat="1" ht="14.25" x14ac:dyDescent="0.2">
      <c r="B18" s="6" t="s">
        <v>59</v>
      </c>
      <c r="C18" s="98"/>
      <c r="D18" s="62">
        <f>(D19+D20+D21)</f>
        <v>12296</v>
      </c>
      <c r="E18" s="62">
        <f>(E19+E20+E21)</f>
        <v>9673</v>
      </c>
      <c r="F18" s="65">
        <f t="shared" ref="F18:F24" si="0">(E18/D18)</f>
        <v>0.78667859466493173</v>
      </c>
      <c r="G18" s="62">
        <f>(G19+G20+G21)</f>
        <v>12519</v>
      </c>
      <c r="H18" s="62">
        <f>(H19+H20+H21)</f>
        <v>9158</v>
      </c>
      <c r="I18" s="97">
        <f t="shared" ref="I18:I24" si="1">(H18/G18)</f>
        <v>0.73152807732246983</v>
      </c>
      <c r="J18" s="91">
        <f t="shared" ref="J18:J24" si="2">(D18-G18)</f>
        <v>-223</v>
      </c>
      <c r="K18" s="65">
        <f t="shared" ref="K18:K24" si="3">(J18/G18)</f>
        <v>-1.7812924354980431E-2</v>
      </c>
      <c r="L18" s="67">
        <f t="shared" ref="L18:L24" si="4">(D18/D$16)</f>
        <v>0.87847395870543687</v>
      </c>
      <c r="M18" s="65">
        <f t="shared" ref="M18:M24" si="5">(G18/G$16)</f>
        <v>0.95945738810545678</v>
      </c>
      <c r="N18" s="70"/>
      <c r="O18" s="70"/>
      <c r="P18" s="66">
        <f t="shared" ref="P18:P24" si="6">(E18-H18)</f>
        <v>515</v>
      </c>
      <c r="Q18" s="65">
        <f t="shared" ref="Q18:Q24" si="7">(P18/H18)</f>
        <v>5.6234985804760863E-2</v>
      </c>
      <c r="R18" s="65">
        <f t="shared" ref="R18:R24" si="8">(E18/E$16)</f>
        <v>0.97529743899979837</v>
      </c>
      <c r="S18" s="65">
        <f t="shared" ref="S18:S24" si="9">(H18/H$16)</f>
        <v>0.97167108753315645</v>
      </c>
      <c r="T18" s="61"/>
      <c r="U18" s="64"/>
      <c r="V18" s="17"/>
      <c r="W18" s="17"/>
    </row>
    <row r="19" spans="2:23" s="53" customFormat="1" ht="14.25" x14ac:dyDescent="0.2">
      <c r="B19" s="8" t="s">
        <v>60</v>
      </c>
      <c r="C19" s="98"/>
      <c r="D19" s="62">
        <f>(D28+D29+D37+D38)</f>
        <v>6097</v>
      </c>
      <c r="E19" s="62">
        <f>(E28+E29+E37+E38)</f>
        <v>4953</v>
      </c>
      <c r="F19" s="65">
        <f t="shared" si="0"/>
        <v>0.81236673773987211</v>
      </c>
      <c r="G19" s="62">
        <f>(G28+G29+G37+G38)</f>
        <v>6733</v>
      </c>
      <c r="H19" s="62">
        <f>(H28+H29+H37+H38)</f>
        <v>4298</v>
      </c>
      <c r="I19" s="97">
        <f t="shared" si="1"/>
        <v>0.63834843309074707</v>
      </c>
      <c r="J19" s="91">
        <f t="shared" si="2"/>
        <v>-636</v>
      </c>
      <c r="K19" s="65">
        <f t="shared" si="3"/>
        <v>-9.4460121788207341E-2</v>
      </c>
      <c r="L19" s="67">
        <f t="shared" si="4"/>
        <v>0.43559334143030648</v>
      </c>
      <c r="M19" s="65">
        <f t="shared" si="5"/>
        <v>0.51601778050275904</v>
      </c>
      <c r="N19" s="70"/>
      <c r="O19" s="70"/>
      <c r="P19" s="66">
        <f t="shared" si="6"/>
        <v>655</v>
      </c>
      <c r="Q19" s="65">
        <f t="shared" si="7"/>
        <v>0.15239646347138203</v>
      </c>
      <c r="R19" s="65">
        <f t="shared" si="8"/>
        <v>0.49939503932244406</v>
      </c>
      <c r="S19" s="65">
        <f t="shared" si="9"/>
        <v>0.4560212201591512</v>
      </c>
      <c r="T19" s="61"/>
      <c r="U19" s="64"/>
      <c r="V19" s="17"/>
      <c r="W19" s="17"/>
    </row>
    <row r="20" spans="2:23" s="53" customFormat="1" ht="14.25" x14ac:dyDescent="0.2">
      <c r="B20" s="8" t="s">
        <v>61</v>
      </c>
      <c r="C20" s="98"/>
      <c r="D20" s="62">
        <f>(D30+D31+D32+D36+D41+D42+D43+D56+D60)</f>
        <v>5862</v>
      </c>
      <c r="E20" s="62">
        <f>(E30+E31+E32+E36+E41+E42+E43+E56+E60)</f>
        <v>4389</v>
      </c>
      <c r="F20" s="65">
        <f t="shared" si="0"/>
        <v>0.74872057318321394</v>
      </c>
      <c r="G20" s="62">
        <f>(G30+G31+G32+G36+G41+G42+G43+G56+G60)</f>
        <v>5522</v>
      </c>
      <c r="H20" s="62">
        <f>(H30+H31+H32+H36+H41+H42+H43+H56+H60)</f>
        <v>4600</v>
      </c>
      <c r="I20" s="97">
        <f t="shared" si="1"/>
        <v>0.83303151032234701</v>
      </c>
      <c r="J20" s="91">
        <f t="shared" si="2"/>
        <v>340</v>
      </c>
      <c r="K20" s="65">
        <f t="shared" si="3"/>
        <v>6.1571894241216951E-2</v>
      </c>
      <c r="L20" s="67">
        <f t="shared" si="4"/>
        <v>0.41880402943487888</v>
      </c>
      <c r="M20" s="65">
        <f t="shared" si="5"/>
        <v>0.42320662170447576</v>
      </c>
      <c r="N20" s="70"/>
      <c r="O20" s="70"/>
      <c r="P20" s="66">
        <f t="shared" si="6"/>
        <v>-211</v>
      </c>
      <c r="Q20" s="65">
        <f t="shared" si="7"/>
        <v>-4.5869565217391307E-2</v>
      </c>
      <c r="R20" s="65">
        <f t="shared" si="8"/>
        <v>0.44252873563218392</v>
      </c>
      <c r="S20" s="65">
        <f t="shared" si="9"/>
        <v>0.48806366047745359</v>
      </c>
      <c r="T20" s="61"/>
      <c r="U20" s="64"/>
      <c r="V20" s="17"/>
      <c r="W20" s="17"/>
    </row>
    <row r="21" spans="2:23" s="53" customFormat="1" ht="14.25" x14ac:dyDescent="0.2">
      <c r="B21" s="8" t="s">
        <v>62</v>
      </c>
      <c r="C21" s="98"/>
      <c r="D21" s="62">
        <f>(D50+D67)</f>
        <v>337</v>
      </c>
      <c r="E21" s="62">
        <f>(E50+E67)</f>
        <v>331</v>
      </c>
      <c r="F21" s="65">
        <f t="shared" si="0"/>
        <v>0.98219584569732943</v>
      </c>
      <c r="G21" s="62">
        <f>(G50+G67)</f>
        <v>264</v>
      </c>
      <c r="H21" s="62">
        <f>(H50+H67)</f>
        <v>260</v>
      </c>
      <c r="I21" s="97">
        <f t="shared" si="1"/>
        <v>0.98484848484848486</v>
      </c>
      <c r="J21" s="91">
        <f t="shared" si="2"/>
        <v>73</v>
      </c>
      <c r="K21" s="65">
        <f t="shared" si="3"/>
        <v>0.27651515151515149</v>
      </c>
      <c r="L21" s="67">
        <f t="shared" si="4"/>
        <v>2.4076587840251483E-2</v>
      </c>
      <c r="M21" s="65">
        <f t="shared" si="5"/>
        <v>2.023298589822195E-2</v>
      </c>
      <c r="N21" s="70"/>
      <c r="O21" s="70"/>
      <c r="P21" s="66">
        <f t="shared" si="6"/>
        <v>71</v>
      </c>
      <c r="Q21" s="65">
        <f t="shared" si="7"/>
        <v>0.27307692307692305</v>
      </c>
      <c r="R21" s="65">
        <f t="shared" si="8"/>
        <v>3.3373664045170399E-2</v>
      </c>
      <c r="S21" s="65">
        <f t="shared" si="9"/>
        <v>2.7586206896551724E-2</v>
      </c>
      <c r="T21" s="72"/>
      <c r="U21" s="73"/>
      <c r="V21" s="17"/>
      <c r="W21" s="17"/>
    </row>
    <row r="22" spans="2:23" s="53" customFormat="1" ht="14.25" x14ac:dyDescent="0.2">
      <c r="B22" s="8" t="s">
        <v>35</v>
      </c>
      <c r="C22" s="98"/>
      <c r="D22" s="62">
        <f>(D23+D24)</f>
        <v>1701</v>
      </c>
      <c r="E22" s="62">
        <f>(E23+E24)</f>
        <v>245</v>
      </c>
      <c r="F22" s="65">
        <f t="shared" si="0"/>
        <v>0.1440329218106996</v>
      </c>
      <c r="G22" s="62">
        <f>(G23+G24)</f>
        <v>529</v>
      </c>
      <c r="H22" s="62">
        <f>(H23+H24)</f>
        <v>267</v>
      </c>
      <c r="I22" s="97">
        <f t="shared" si="1"/>
        <v>0.50472589792060496</v>
      </c>
      <c r="J22" s="91">
        <f t="shared" si="2"/>
        <v>1172</v>
      </c>
      <c r="K22" s="65">
        <f t="shared" si="3"/>
        <v>2.215500945179584</v>
      </c>
      <c r="L22" s="67">
        <f t="shared" si="4"/>
        <v>0.12152604129456313</v>
      </c>
      <c r="M22" s="65">
        <f t="shared" si="5"/>
        <v>4.0542611894543223E-2</v>
      </c>
      <c r="N22" s="70"/>
      <c r="O22" s="70"/>
      <c r="P22" s="66">
        <f t="shared" si="6"/>
        <v>-22</v>
      </c>
      <c r="Q22" s="65">
        <f t="shared" si="7"/>
        <v>-8.2397003745318345E-2</v>
      </c>
      <c r="R22" s="65">
        <f t="shared" si="8"/>
        <v>2.4702561000201653E-2</v>
      </c>
      <c r="S22" s="65">
        <f t="shared" si="9"/>
        <v>2.8328912466843503E-2</v>
      </c>
      <c r="T22" s="61"/>
      <c r="U22" s="64"/>
      <c r="V22" s="17"/>
      <c r="W22" s="17"/>
    </row>
    <row r="23" spans="2:23" s="53" customFormat="1" ht="14.25" x14ac:dyDescent="0.2">
      <c r="B23" s="8" t="s">
        <v>63</v>
      </c>
      <c r="C23" s="98"/>
      <c r="D23" s="62">
        <f>(D33)</f>
        <v>1531</v>
      </c>
      <c r="E23" s="62">
        <f>(E33)</f>
        <v>83</v>
      </c>
      <c r="F23" s="65">
        <f t="shared" si="0"/>
        <v>5.4212932723709993E-2</v>
      </c>
      <c r="G23" s="62">
        <f>(G33)</f>
        <v>409</v>
      </c>
      <c r="H23" s="62">
        <f>(H33)</f>
        <v>150</v>
      </c>
      <c r="I23" s="97">
        <f t="shared" si="1"/>
        <v>0.36674816625916873</v>
      </c>
      <c r="J23" s="91">
        <f t="shared" si="2"/>
        <v>1122</v>
      </c>
      <c r="K23" s="65">
        <f t="shared" si="3"/>
        <v>2.7432762836185818</v>
      </c>
      <c r="L23" s="67">
        <f t="shared" si="4"/>
        <v>0.10938058155318997</v>
      </c>
      <c r="M23" s="65">
        <f t="shared" si="5"/>
        <v>3.1345800122624154E-2</v>
      </c>
      <c r="N23" s="70"/>
      <c r="O23" s="70"/>
      <c r="P23" s="66">
        <f t="shared" si="6"/>
        <v>-67</v>
      </c>
      <c r="Q23" s="65">
        <f t="shared" si="7"/>
        <v>-0.44666666666666666</v>
      </c>
      <c r="R23" s="65">
        <f t="shared" si="8"/>
        <v>8.3686227061907648E-3</v>
      </c>
      <c r="S23" s="65">
        <f t="shared" si="9"/>
        <v>1.5915119363395226E-2</v>
      </c>
      <c r="T23" s="61"/>
      <c r="U23" s="64"/>
      <c r="V23" s="17"/>
      <c r="W23" s="17"/>
    </row>
    <row r="24" spans="2:23" s="53" customFormat="1" ht="14.25" x14ac:dyDescent="0.2">
      <c r="B24" s="8" t="s">
        <v>64</v>
      </c>
      <c r="C24" s="98"/>
      <c r="D24" s="62">
        <f>(D49+D58+D62+D66+D69)</f>
        <v>170</v>
      </c>
      <c r="E24" s="62">
        <f>(E49+E58+E62+E66+E69)</f>
        <v>162</v>
      </c>
      <c r="F24" s="65">
        <f t="shared" si="0"/>
        <v>0.95294117647058818</v>
      </c>
      <c r="G24" s="62">
        <f>(G49+G58+G62+G66+G69)</f>
        <v>120</v>
      </c>
      <c r="H24" s="62">
        <f>(H49+H58+H62+H66+H69)</f>
        <v>117</v>
      </c>
      <c r="I24" s="97">
        <f t="shared" si="1"/>
        <v>0.97499999999999998</v>
      </c>
      <c r="J24" s="91">
        <f t="shared" si="2"/>
        <v>50</v>
      </c>
      <c r="K24" s="65">
        <f t="shared" si="3"/>
        <v>0.41666666666666669</v>
      </c>
      <c r="L24" s="67">
        <f t="shared" si="4"/>
        <v>1.2145459741373151E-2</v>
      </c>
      <c r="M24" s="65">
        <f t="shared" si="5"/>
        <v>9.1968117719190678E-3</v>
      </c>
      <c r="N24" s="70"/>
      <c r="O24" s="70"/>
      <c r="P24" s="66">
        <f t="shared" si="6"/>
        <v>45</v>
      </c>
      <c r="Q24" s="65">
        <f t="shared" si="7"/>
        <v>0.38461538461538464</v>
      </c>
      <c r="R24" s="65">
        <f t="shared" si="8"/>
        <v>1.6333938294010888E-2</v>
      </c>
      <c r="S24" s="65">
        <f t="shared" si="9"/>
        <v>1.2413793103448275E-2</v>
      </c>
      <c r="T24" s="61"/>
      <c r="U24" s="64"/>
      <c r="V24" s="17"/>
      <c r="W24" s="17"/>
    </row>
    <row r="25" spans="2:23" s="53" customFormat="1" ht="14.25" x14ac:dyDescent="0.2">
      <c r="B25" s="8"/>
      <c r="C25" s="98"/>
      <c r="D25" s="71"/>
      <c r="E25" s="71"/>
      <c r="F25" s="61"/>
      <c r="G25" s="62"/>
      <c r="H25" s="62"/>
      <c r="I25" s="99"/>
      <c r="J25" s="90"/>
      <c r="K25" s="61"/>
      <c r="L25" s="62"/>
      <c r="M25" s="61"/>
      <c r="N25" s="70"/>
      <c r="O25" s="70"/>
      <c r="P25" s="61"/>
      <c r="Q25" s="61"/>
      <c r="R25" s="67"/>
      <c r="S25" s="67"/>
      <c r="T25" s="61"/>
      <c r="U25" s="64"/>
      <c r="V25" s="17"/>
      <c r="W25" s="17"/>
    </row>
    <row r="26" spans="2:23" s="53" customFormat="1" ht="14.25" x14ac:dyDescent="0.2">
      <c r="B26" s="9"/>
      <c r="C26" s="98"/>
      <c r="D26" s="71"/>
      <c r="E26" s="71"/>
      <c r="F26" s="61"/>
      <c r="G26" s="74"/>
      <c r="H26" s="74"/>
      <c r="I26" s="99"/>
      <c r="J26" s="28"/>
      <c r="K26" s="62"/>
      <c r="L26" s="62"/>
      <c r="M26" s="62"/>
      <c r="N26" s="61"/>
      <c r="O26" s="61"/>
      <c r="P26" s="62"/>
      <c r="Q26" s="62"/>
      <c r="R26" s="62"/>
      <c r="S26" s="62"/>
      <c r="T26" s="61"/>
      <c r="U26" s="64"/>
      <c r="V26" s="17"/>
      <c r="W26" s="17"/>
    </row>
    <row r="27" spans="2:23" s="53" customFormat="1" ht="14.25" x14ac:dyDescent="0.2">
      <c r="B27" s="7" t="s">
        <v>13</v>
      </c>
      <c r="C27" s="98"/>
      <c r="D27" s="62">
        <f>SUM(D28:D33)</f>
        <v>7181</v>
      </c>
      <c r="E27" s="62">
        <f>SUM(E28:E33)</f>
        <v>4117</v>
      </c>
      <c r="F27" s="65">
        <f t="shared" ref="F27:F33" si="10">(E27/D27)</f>
        <v>0.5733184793204289</v>
      </c>
      <c r="G27" s="62">
        <f>SUM(G28:G33)</f>
        <v>5572</v>
      </c>
      <c r="H27" s="62">
        <f>SUM(H28:H33)</f>
        <v>3713</v>
      </c>
      <c r="I27" s="97">
        <f t="shared" ref="I27:I33" si="11">(H27/G27)</f>
        <v>0.666367552045944</v>
      </c>
      <c r="J27" s="91">
        <f t="shared" ref="J27:J33" si="12">(D27-G27)</f>
        <v>1609</v>
      </c>
      <c r="K27" s="65">
        <f t="shared" ref="K27:K33" si="13">(J27/G27)</f>
        <v>0.28876525484565685</v>
      </c>
      <c r="L27" s="67">
        <f t="shared" ref="L27:L33" si="14">(D27/D$16)</f>
        <v>0.51303850825176822</v>
      </c>
      <c r="M27" s="65">
        <f t="shared" ref="M27:M33" si="15">(G27/G$16)</f>
        <v>0.42703862660944208</v>
      </c>
      <c r="N27" s="70"/>
      <c r="O27" s="70"/>
      <c r="P27" s="66">
        <f t="shared" ref="P27:P33" si="16">(E27-H27)</f>
        <v>404</v>
      </c>
      <c r="Q27" s="65">
        <f t="shared" ref="Q27:Q33" si="17">(P27/H27)</f>
        <v>0.10880689469431726</v>
      </c>
      <c r="R27" s="65">
        <f t="shared" ref="R27:R33" si="18">(E27/E$16)</f>
        <v>0.41510385158298047</v>
      </c>
      <c r="S27" s="65">
        <f t="shared" ref="S27:S33" si="19">(H27/H$16)</f>
        <v>0.3939522546419098</v>
      </c>
      <c r="T27" s="61"/>
      <c r="U27" s="64"/>
      <c r="V27" s="17"/>
      <c r="W27" s="17"/>
    </row>
    <row r="28" spans="2:23" s="53" customFormat="1" ht="14.25" x14ac:dyDescent="0.2">
      <c r="B28" s="56" t="s">
        <v>14</v>
      </c>
      <c r="C28" s="98"/>
      <c r="D28" s="62">
        <v>1666</v>
      </c>
      <c r="E28" s="62">
        <v>1666</v>
      </c>
      <c r="F28" s="65">
        <f t="shared" si="10"/>
        <v>1</v>
      </c>
      <c r="G28" s="62">
        <v>1971</v>
      </c>
      <c r="H28" s="62">
        <v>1392</v>
      </c>
      <c r="I28" s="97">
        <f t="shared" si="11"/>
        <v>0.70624048706240483</v>
      </c>
      <c r="J28" s="91">
        <f t="shared" si="12"/>
        <v>-305</v>
      </c>
      <c r="K28" s="65">
        <f t="shared" si="13"/>
        <v>-0.15474378488077117</v>
      </c>
      <c r="L28" s="67">
        <f t="shared" si="14"/>
        <v>0.11902550546545689</v>
      </c>
      <c r="M28" s="65">
        <f t="shared" si="15"/>
        <v>0.1510576333537707</v>
      </c>
      <c r="N28" s="75">
        <v>2</v>
      </c>
      <c r="O28" s="70">
        <v>2</v>
      </c>
      <c r="P28" s="66">
        <f t="shared" si="16"/>
        <v>274</v>
      </c>
      <c r="Q28" s="65">
        <f t="shared" si="17"/>
        <v>0.19683908045977011</v>
      </c>
      <c r="R28" s="65">
        <f t="shared" si="18"/>
        <v>0.16797741480137124</v>
      </c>
      <c r="S28" s="65">
        <f t="shared" si="19"/>
        <v>0.14769230769230771</v>
      </c>
      <c r="T28" s="75">
        <v>1</v>
      </c>
      <c r="U28" s="76">
        <v>1</v>
      </c>
      <c r="V28" s="17"/>
      <c r="W28" s="17"/>
    </row>
    <row r="29" spans="2:23" s="53" customFormat="1" ht="14.25" x14ac:dyDescent="0.2">
      <c r="B29" s="56" t="s">
        <v>15</v>
      </c>
      <c r="C29" s="98"/>
      <c r="D29" s="62">
        <v>1559</v>
      </c>
      <c r="E29" s="62">
        <v>863</v>
      </c>
      <c r="F29" s="65">
        <f t="shared" si="10"/>
        <v>0.55355997434252724</v>
      </c>
      <c r="G29" s="62">
        <v>1095</v>
      </c>
      <c r="H29" s="62">
        <v>689</v>
      </c>
      <c r="I29" s="97">
        <f t="shared" si="11"/>
        <v>0.62922374429223749</v>
      </c>
      <c r="J29" s="91">
        <f t="shared" si="12"/>
        <v>464</v>
      </c>
      <c r="K29" s="65">
        <f t="shared" si="13"/>
        <v>0.42374429223744292</v>
      </c>
      <c r="L29" s="67">
        <f t="shared" si="14"/>
        <v>0.11138101021647497</v>
      </c>
      <c r="M29" s="65">
        <f t="shared" si="15"/>
        <v>8.3920907418761501E-2</v>
      </c>
      <c r="N29" s="75">
        <v>3</v>
      </c>
      <c r="O29" s="70">
        <v>5</v>
      </c>
      <c r="P29" s="66">
        <f t="shared" si="16"/>
        <v>174</v>
      </c>
      <c r="Q29" s="65">
        <f t="shared" si="17"/>
        <v>0.2525399129172714</v>
      </c>
      <c r="R29" s="65">
        <f t="shared" si="18"/>
        <v>8.701351078846542E-2</v>
      </c>
      <c r="S29" s="65">
        <f t="shared" si="19"/>
        <v>7.3103448275862071E-2</v>
      </c>
      <c r="T29" s="75">
        <v>4</v>
      </c>
      <c r="U29" s="76">
        <v>6</v>
      </c>
      <c r="V29" s="17"/>
      <c r="W29" s="17"/>
    </row>
    <row r="30" spans="2:23" s="53" customFormat="1" ht="14.25" x14ac:dyDescent="0.2">
      <c r="B30" s="56" t="s">
        <v>16</v>
      </c>
      <c r="C30" s="98"/>
      <c r="D30" s="62">
        <v>328</v>
      </c>
      <c r="E30" s="62">
        <v>217</v>
      </c>
      <c r="F30" s="65">
        <f t="shared" si="10"/>
        <v>0.66158536585365857</v>
      </c>
      <c r="G30" s="62">
        <v>247</v>
      </c>
      <c r="H30" s="62">
        <v>243</v>
      </c>
      <c r="I30" s="97">
        <f t="shared" si="11"/>
        <v>0.98380566801619429</v>
      </c>
      <c r="J30" s="91">
        <f t="shared" si="12"/>
        <v>81</v>
      </c>
      <c r="K30" s="65">
        <f t="shared" si="13"/>
        <v>0.32793522267206476</v>
      </c>
      <c r="L30" s="67">
        <f t="shared" si="14"/>
        <v>2.3433592912767021E-2</v>
      </c>
      <c r="M30" s="65">
        <f t="shared" si="15"/>
        <v>1.8930104230533415E-2</v>
      </c>
      <c r="N30" s="75">
        <v>11</v>
      </c>
      <c r="O30" s="70">
        <v>11</v>
      </c>
      <c r="P30" s="66">
        <f t="shared" si="16"/>
        <v>-26</v>
      </c>
      <c r="Q30" s="65">
        <f t="shared" si="17"/>
        <v>-0.10699588477366255</v>
      </c>
      <c r="R30" s="65">
        <f t="shared" si="18"/>
        <v>2.1879411171607178E-2</v>
      </c>
      <c r="S30" s="65">
        <f t="shared" si="19"/>
        <v>2.5782493368700265E-2</v>
      </c>
      <c r="T30" s="75">
        <v>10</v>
      </c>
      <c r="U30" s="76">
        <v>10</v>
      </c>
      <c r="V30" s="17"/>
      <c r="W30" s="17"/>
    </row>
    <row r="31" spans="2:23" s="53" customFormat="1" ht="14.25" x14ac:dyDescent="0.2">
      <c r="B31" s="56" t="s">
        <v>17</v>
      </c>
      <c r="C31" s="98"/>
      <c r="D31" s="62">
        <v>682</v>
      </c>
      <c r="E31" s="62">
        <v>657</v>
      </c>
      <c r="F31" s="65">
        <f t="shared" si="10"/>
        <v>0.96334310850439886</v>
      </c>
      <c r="G31" s="62">
        <v>768</v>
      </c>
      <c r="H31" s="62">
        <v>559</v>
      </c>
      <c r="I31" s="97">
        <f t="shared" si="11"/>
        <v>0.72786458333333337</v>
      </c>
      <c r="J31" s="91">
        <f t="shared" si="12"/>
        <v>-86</v>
      </c>
      <c r="K31" s="65">
        <f t="shared" si="13"/>
        <v>-0.11197916666666667</v>
      </c>
      <c r="L31" s="67">
        <f t="shared" si="14"/>
        <v>4.8724726727155818E-2</v>
      </c>
      <c r="M31" s="65">
        <f t="shared" si="15"/>
        <v>5.8859595340282032E-2</v>
      </c>
      <c r="N31" s="75">
        <v>9</v>
      </c>
      <c r="O31" s="70">
        <v>8</v>
      </c>
      <c r="P31" s="66">
        <f t="shared" si="16"/>
        <v>98</v>
      </c>
      <c r="Q31" s="65">
        <f t="shared" si="17"/>
        <v>0.17531305903398928</v>
      </c>
      <c r="R31" s="65">
        <f t="shared" si="18"/>
        <v>6.6243194192377494E-2</v>
      </c>
      <c r="S31" s="65">
        <f t="shared" si="19"/>
        <v>5.9310344827586209E-2</v>
      </c>
      <c r="T31" s="75">
        <v>7</v>
      </c>
      <c r="U31" s="76">
        <v>8</v>
      </c>
      <c r="V31" s="17"/>
      <c r="W31" s="17"/>
    </row>
    <row r="32" spans="2:23" s="53" customFormat="1" ht="14.25" x14ac:dyDescent="0.2">
      <c r="B32" s="56" t="s">
        <v>18</v>
      </c>
      <c r="C32" s="98"/>
      <c r="D32" s="62">
        <v>1415</v>
      </c>
      <c r="E32" s="62">
        <v>631</v>
      </c>
      <c r="F32" s="65">
        <f t="shared" si="10"/>
        <v>0.44593639575971733</v>
      </c>
      <c r="G32" s="62">
        <v>1082</v>
      </c>
      <c r="H32" s="62">
        <v>680</v>
      </c>
      <c r="I32" s="97">
        <f t="shared" si="11"/>
        <v>0.6284658040665434</v>
      </c>
      <c r="J32" s="91">
        <f t="shared" si="12"/>
        <v>333</v>
      </c>
      <c r="K32" s="65">
        <f t="shared" si="13"/>
        <v>0.30776340110905731</v>
      </c>
      <c r="L32" s="67">
        <f t="shared" si="14"/>
        <v>0.10109309137672358</v>
      </c>
      <c r="M32" s="65">
        <f t="shared" si="15"/>
        <v>8.2924586143470258E-2</v>
      </c>
      <c r="N32" s="75">
        <v>6</v>
      </c>
      <c r="O32" s="70">
        <v>6</v>
      </c>
      <c r="P32" s="66">
        <f t="shared" si="16"/>
        <v>-49</v>
      </c>
      <c r="Q32" s="65">
        <f t="shared" si="17"/>
        <v>-7.2058823529411759E-2</v>
      </c>
      <c r="R32" s="65">
        <f t="shared" si="18"/>
        <v>6.3621697922968345E-2</v>
      </c>
      <c r="S32" s="65">
        <f t="shared" si="19"/>
        <v>7.2148541114058357E-2</v>
      </c>
      <c r="T32" s="75">
        <v>8</v>
      </c>
      <c r="U32" s="76">
        <v>7</v>
      </c>
      <c r="V32" s="17"/>
      <c r="W32" s="17"/>
    </row>
    <row r="33" spans="2:23" s="53" customFormat="1" ht="14.25" x14ac:dyDescent="0.2">
      <c r="B33" s="56" t="s">
        <v>19</v>
      </c>
      <c r="C33" s="98"/>
      <c r="D33" s="62">
        <v>1531</v>
      </c>
      <c r="E33" s="62">
        <v>83</v>
      </c>
      <c r="F33" s="65">
        <f t="shared" si="10"/>
        <v>5.4212932723709993E-2</v>
      </c>
      <c r="G33" s="62">
        <v>409</v>
      </c>
      <c r="H33" s="62">
        <v>150</v>
      </c>
      <c r="I33" s="97">
        <f t="shared" si="11"/>
        <v>0.36674816625916873</v>
      </c>
      <c r="J33" s="91">
        <f t="shared" si="12"/>
        <v>1122</v>
      </c>
      <c r="K33" s="65">
        <f t="shared" si="13"/>
        <v>2.7432762836185818</v>
      </c>
      <c r="L33" s="67">
        <f t="shared" si="14"/>
        <v>0.10938058155318997</v>
      </c>
      <c r="M33" s="65">
        <f t="shared" si="15"/>
        <v>3.1345800122624154E-2</v>
      </c>
      <c r="N33" s="75">
        <v>5</v>
      </c>
      <c r="O33" s="70">
        <v>10</v>
      </c>
      <c r="P33" s="66">
        <f t="shared" si="16"/>
        <v>-67</v>
      </c>
      <c r="Q33" s="65">
        <f t="shared" si="17"/>
        <v>-0.44666666666666666</v>
      </c>
      <c r="R33" s="65">
        <f t="shared" si="18"/>
        <v>8.3686227061907648E-3</v>
      </c>
      <c r="S33" s="65">
        <f t="shared" si="19"/>
        <v>1.5915119363395226E-2</v>
      </c>
      <c r="T33" s="75">
        <v>16</v>
      </c>
      <c r="U33" s="76">
        <v>14</v>
      </c>
      <c r="V33" s="17"/>
      <c r="W33" s="17"/>
    </row>
    <row r="34" spans="2:23" s="53" customFormat="1" ht="14.25" x14ac:dyDescent="0.2">
      <c r="B34" s="7"/>
      <c r="C34" s="98"/>
      <c r="D34" s="62"/>
      <c r="E34" s="62"/>
      <c r="F34" s="62"/>
      <c r="G34" s="62"/>
      <c r="H34" s="62"/>
      <c r="I34" s="100"/>
      <c r="J34" s="28"/>
      <c r="K34" s="67"/>
      <c r="L34" s="62"/>
      <c r="M34" s="61"/>
      <c r="N34" s="75"/>
      <c r="O34" s="70"/>
      <c r="P34" s="61"/>
      <c r="Q34" s="67"/>
      <c r="R34" s="67"/>
      <c r="S34" s="67"/>
      <c r="T34" s="75"/>
      <c r="U34" s="76"/>
      <c r="V34" s="17"/>
      <c r="W34" s="17"/>
    </row>
    <row r="35" spans="2:23" s="53" customFormat="1" ht="14.25" x14ac:dyDescent="0.2">
      <c r="B35" s="7" t="s">
        <v>20</v>
      </c>
      <c r="C35" s="98"/>
      <c r="D35" s="62">
        <f>SUM(D36:D38)</f>
        <v>4421</v>
      </c>
      <c r="E35" s="62">
        <f>SUM(E36:E38)</f>
        <v>3598</v>
      </c>
      <c r="F35" s="65">
        <f>(E35/D35)</f>
        <v>0.81384302194073743</v>
      </c>
      <c r="G35" s="62">
        <f>SUM(G36:G38)</f>
        <v>5196</v>
      </c>
      <c r="H35" s="62">
        <f>SUM(H36:H38)</f>
        <v>3439</v>
      </c>
      <c r="I35" s="97">
        <f t="shared" ref="I35:I38" si="20">(H35/G35)</f>
        <v>0.661855273287144</v>
      </c>
      <c r="J35" s="91">
        <f t="shared" ref="J35:J38" si="21">(D35-G35)</f>
        <v>-775</v>
      </c>
      <c r="K35" s="65">
        <f t="shared" ref="K35:K38" si="22">(J35/G35)</f>
        <v>-0.149153194765204</v>
      </c>
      <c r="L35" s="67">
        <f t="shared" ref="L35:L38" si="23">(D35/D$16)</f>
        <v>0.31585339715653354</v>
      </c>
      <c r="M35" s="65">
        <f t="shared" ref="M35:M38" si="24">(G35/G$16)</f>
        <v>0.39822194972409564</v>
      </c>
      <c r="N35" s="75"/>
      <c r="O35" s="70"/>
      <c r="P35" s="66">
        <f t="shared" ref="P35:P38" si="25">(E35-H35)</f>
        <v>159</v>
      </c>
      <c r="Q35" s="65">
        <f t="shared" ref="Q35:Q38" si="26">(P35/H35)</f>
        <v>4.6234370456528062E-2</v>
      </c>
      <c r="R35" s="65">
        <f t="shared" ref="R35:R38" si="27">(E35/E$16)</f>
        <v>0.36277475297438999</v>
      </c>
      <c r="S35" s="65">
        <f t="shared" ref="S35:S38" si="28">(H35/H$16)</f>
        <v>0.36488063660477454</v>
      </c>
      <c r="T35" s="75"/>
      <c r="U35" s="76"/>
      <c r="V35" s="17"/>
      <c r="W35" s="17"/>
    </row>
    <row r="36" spans="2:23" s="53" customFormat="1" ht="14.25" x14ac:dyDescent="0.2">
      <c r="B36" s="56" t="s">
        <v>21</v>
      </c>
      <c r="C36" s="98"/>
      <c r="D36" s="62">
        <v>1549</v>
      </c>
      <c r="E36" s="62">
        <v>1174</v>
      </c>
      <c r="F36" s="65">
        <f>(E36/D36)</f>
        <v>0.75790832795351837</v>
      </c>
      <c r="G36" s="62">
        <v>1529</v>
      </c>
      <c r="H36" s="62">
        <v>1222</v>
      </c>
      <c r="I36" s="97">
        <f t="shared" si="20"/>
        <v>0.79921517331589276</v>
      </c>
      <c r="J36" s="91">
        <f t="shared" si="21"/>
        <v>20</v>
      </c>
      <c r="K36" s="65">
        <f t="shared" si="22"/>
        <v>1.3080444735120994E-2</v>
      </c>
      <c r="L36" s="67">
        <f t="shared" si="23"/>
        <v>0.11066657140815889</v>
      </c>
      <c r="M36" s="65">
        <f t="shared" si="24"/>
        <v>0.11718270999386879</v>
      </c>
      <c r="N36" s="75">
        <v>4</v>
      </c>
      <c r="O36" s="70">
        <v>3</v>
      </c>
      <c r="P36" s="66">
        <f t="shared" si="25"/>
        <v>-48</v>
      </c>
      <c r="Q36" s="65">
        <f t="shared" si="26"/>
        <v>-3.927986906710311E-2</v>
      </c>
      <c r="R36" s="65">
        <f t="shared" si="27"/>
        <v>0.11837063924178262</v>
      </c>
      <c r="S36" s="65">
        <f t="shared" si="28"/>
        <v>0.1296551724137931</v>
      </c>
      <c r="T36" s="75">
        <v>3</v>
      </c>
      <c r="U36" s="76">
        <v>3</v>
      </c>
      <c r="V36" s="17"/>
      <c r="W36" s="17"/>
    </row>
    <row r="37" spans="2:23" s="53" customFormat="1" ht="14.25" x14ac:dyDescent="0.2">
      <c r="B37" s="56" t="s">
        <v>22</v>
      </c>
      <c r="C37" s="98"/>
      <c r="D37" s="62">
        <v>1145</v>
      </c>
      <c r="E37" s="62">
        <v>799</v>
      </c>
      <c r="F37" s="65">
        <f>(E37/D37)</f>
        <v>0.69781659388646289</v>
      </c>
      <c r="G37" s="62">
        <v>1445</v>
      </c>
      <c r="H37" s="62">
        <v>872</v>
      </c>
      <c r="I37" s="97">
        <f t="shared" si="20"/>
        <v>0.60346020761245678</v>
      </c>
      <c r="J37" s="91">
        <f t="shared" si="21"/>
        <v>-300</v>
      </c>
      <c r="K37" s="65">
        <f t="shared" si="22"/>
        <v>-0.20761245674740483</v>
      </c>
      <c r="L37" s="67">
        <f t="shared" si="23"/>
        <v>8.180324355218975E-2</v>
      </c>
      <c r="M37" s="65">
        <f t="shared" si="24"/>
        <v>0.11074494175352545</v>
      </c>
      <c r="N37" s="75">
        <v>7</v>
      </c>
      <c r="O37" s="70">
        <v>4</v>
      </c>
      <c r="P37" s="66">
        <f t="shared" si="25"/>
        <v>-73</v>
      </c>
      <c r="Q37" s="65">
        <f t="shared" si="26"/>
        <v>-8.3715596330275227E-2</v>
      </c>
      <c r="R37" s="65">
        <f t="shared" si="27"/>
        <v>8.0560596894535194E-2</v>
      </c>
      <c r="S37" s="65">
        <f t="shared" si="28"/>
        <v>9.2519893899204245E-2</v>
      </c>
      <c r="T37" s="75">
        <v>5</v>
      </c>
      <c r="U37" s="76">
        <v>5</v>
      </c>
      <c r="V37" s="17"/>
      <c r="W37" s="17"/>
    </row>
    <row r="38" spans="2:23" s="53" customFormat="1" ht="14.25" x14ac:dyDescent="0.2">
      <c r="B38" s="56" t="s">
        <v>23</v>
      </c>
      <c r="C38" s="98"/>
      <c r="D38" s="62">
        <v>1727</v>
      </c>
      <c r="E38" s="62">
        <v>1625</v>
      </c>
      <c r="F38" s="65">
        <f>(E38/D38)</f>
        <v>0.94093804284887084</v>
      </c>
      <c r="G38" s="62">
        <v>2222</v>
      </c>
      <c r="H38" s="62">
        <v>1345</v>
      </c>
      <c r="I38" s="97">
        <f t="shared" si="20"/>
        <v>0.60531053105310528</v>
      </c>
      <c r="J38" s="91">
        <f t="shared" si="21"/>
        <v>-495</v>
      </c>
      <c r="K38" s="65">
        <f t="shared" si="22"/>
        <v>-0.22277227722772278</v>
      </c>
      <c r="L38" s="67">
        <f t="shared" si="23"/>
        <v>0.12338358219618489</v>
      </c>
      <c r="M38" s="65">
        <f t="shared" si="24"/>
        <v>0.1702942979767014</v>
      </c>
      <c r="N38" s="75">
        <v>1</v>
      </c>
      <c r="O38" s="70">
        <v>1</v>
      </c>
      <c r="P38" s="66">
        <f t="shared" si="25"/>
        <v>280</v>
      </c>
      <c r="Q38" s="65">
        <f t="shared" si="26"/>
        <v>0.20817843866171004</v>
      </c>
      <c r="R38" s="65">
        <f t="shared" si="27"/>
        <v>0.16384351683807219</v>
      </c>
      <c r="S38" s="65">
        <f t="shared" si="28"/>
        <v>0.14270557029177719</v>
      </c>
      <c r="T38" s="75">
        <v>2</v>
      </c>
      <c r="U38" s="76">
        <v>2</v>
      </c>
      <c r="V38" s="17"/>
      <c r="W38" s="17"/>
    </row>
    <row r="39" spans="2:23" s="53" customFormat="1" ht="14.25" x14ac:dyDescent="0.2">
      <c r="B39" s="7"/>
      <c r="C39" s="98"/>
      <c r="D39" s="62"/>
      <c r="E39" s="62"/>
      <c r="F39" s="67"/>
      <c r="G39" s="62"/>
      <c r="H39" s="62"/>
      <c r="I39" s="101"/>
      <c r="J39" s="90"/>
      <c r="K39" s="61"/>
      <c r="L39" s="62"/>
      <c r="M39" s="61"/>
      <c r="N39" s="75"/>
      <c r="O39" s="70"/>
      <c r="P39" s="61"/>
      <c r="Q39" s="61"/>
      <c r="R39" s="67"/>
      <c r="S39" s="67"/>
      <c r="T39" s="75"/>
      <c r="U39" s="76"/>
      <c r="V39" s="17"/>
      <c r="W39" s="17"/>
    </row>
    <row r="40" spans="2:23" s="53" customFormat="1" ht="14.25" x14ac:dyDescent="0.2">
      <c r="B40" s="7" t="s">
        <v>24</v>
      </c>
      <c r="C40" s="98"/>
      <c r="D40" s="62">
        <f>SUM(D41:D43)</f>
        <v>1554</v>
      </c>
      <c r="E40" s="62">
        <f>SUM(E41:E43)</f>
        <v>1446</v>
      </c>
      <c r="F40" s="65">
        <f>(E40/D40)</f>
        <v>0.93050193050193053</v>
      </c>
      <c r="G40" s="62">
        <f>SUM(G41:G43)</f>
        <v>1664</v>
      </c>
      <c r="H40" s="62">
        <f>SUM(H41:H43)</f>
        <v>1664</v>
      </c>
      <c r="I40" s="97">
        <f t="shared" ref="I40:I43" si="29">(H40/G40)</f>
        <v>1</v>
      </c>
      <c r="J40" s="91">
        <f t="shared" ref="J40:J43" si="30">(D40-G40)</f>
        <v>-110</v>
      </c>
      <c r="K40" s="65">
        <f t="shared" ref="K40:K43" si="31">(J40/G40)</f>
        <v>-6.6105769230769232E-2</v>
      </c>
      <c r="L40" s="67">
        <f t="shared" ref="L40:L43" si="32">(D40/D$16)</f>
        <v>0.11102379081231692</v>
      </c>
      <c r="M40" s="65">
        <f t="shared" ref="M40:M43" si="33">(G40/G$16)</f>
        <v>0.12752912323727775</v>
      </c>
      <c r="N40" s="75"/>
      <c r="O40" s="70"/>
      <c r="P40" s="66">
        <f t="shared" ref="P40:P43" si="34">(E40-H40)</f>
        <v>-218</v>
      </c>
      <c r="Q40" s="65">
        <f t="shared" ref="Q40:Q43" si="35">(P40/H40)</f>
        <v>-0.13100961538461539</v>
      </c>
      <c r="R40" s="65">
        <f t="shared" ref="R40:R43" si="36">(E40/E$16)</f>
        <v>0.14579552329098608</v>
      </c>
      <c r="S40" s="65">
        <f t="shared" ref="S40:S43" si="37">(H40/H$16)</f>
        <v>0.17655172413793102</v>
      </c>
      <c r="T40" s="75"/>
      <c r="U40" s="76"/>
      <c r="V40" s="17"/>
      <c r="W40" s="17"/>
    </row>
    <row r="41" spans="2:23" s="53" customFormat="1" ht="14.25" x14ac:dyDescent="0.2">
      <c r="B41" s="56" t="s">
        <v>25</v>
      </c>
      <c r="C41" s="98"/>
      <c r="D41" s="62">
        <v>130</v>
      </c>
      <c r="E41" s="62">
        <v>130</v>
      </c>
      <c r="F41" s="65">
        <f>(E41/D41)</f>
        <v>1</v>
      </c>
      <c r="G41" s="62">
        <v>221</v>
      </c>
      <c r="H41" s="62">
        <v>221</v>
      </c>
      <c r="I41" s="97">
        <f t="shared" si="29"/>
        <v>1</v>
      </c>
      <c r="J41" s="91">
        <f t="shared" si="30"/>
        <v>-91</v>
      </c>
      <c r="K41" s="65">
        <f t="shared" si="31"/>
        <v>-0.41176470588235292</v>
      </c>
      <c r="L41" s="67">
        <f t="shared" si="32"/>
        <v>9.2877045081088804E-3</v>
      </c>
      <c r="M41" s="65">
        <f t="shared" si="33"/>
        <v>1.6937461679950951E-2</v>
      </c>
      <c r="N41" s="75">
        <v>15</v>
      </c>
      <c r="O41" s="70">
        <v>12</v>
      </c>
      <c r="P41" s="66">
        <f t="shared" si="34"/>
        <v>-91</v>
      </c>
      <c r="Q41" s="65">
        <f t="shared" si="35"/>
        <v>-0.41176470588235292</v>
      </c>
      <c r="R41" s="65">
        <f t="shared" si="36"/>
        <v>1.3107481347045775E-2</v>
      </c>
      <c r="S41" s="65">
        <f t="shared" si="37"/>
        <v>2.3448275862068966E-2</v>
      </c>
      <c r="T41" s="75">
        <v>13</v>
      </c>
      <c r="U41" s="76">
        <v>11</v>
      </c>
      <c r="V41" s="17"/>
      <c r="W41" s="17"/>
    </row>
    <row r="42" spans="2:23" s="53" customFormat="1" ht="14.25" x14ac:dyDescent="0.2">
      <c r="B42" s="56" t="s">
        <v>26</v>
      </c>
      <c r="C42" s="98"/>
      <c r="D42" s="62">
        <v>600</v>
      </c>
      <c r="E42" s="62">
        <v>552</v>
      </c>
      <c r="F42" s="65">
        <f>(E42/D42)</f>
        <v>0.92</v>
      </c>
      <c r="G42" s="62">
        <v>550</v>
      </c>
      <c r="H42" s="62">
        <v>550</v>
      </c>
      <c r="I42" s="97">
        <f t="shared" si="29"/>
        <v>1</v>
      </c>
      <c r="J42" s="91">
        <f t="shared" si="30"/>
        <v>50</v>
      </c>
      <c r="K42" s="65">
        <f t="shared" si="31"/>
        <v>9.0909090909090912E-2</v>
      </c>
      <c r="L42" s="67">
        <f t="shared" si="32"/>
        <v>4.2866328498964067E-2</v>
      </c>
      <c r="M42" s="65">
        <f t="shared" si="33"/>
        <v>4.2152053954629065E-2</v>
      </c>
      <c r="N42" s="75">
        <v>10</v>
      </c>
      <c r="O42" s="70">
        <v>9</v>
      </c>
      <c r="P42" s="66">
        <f t="shared" si="34"/>
        <v>2</v>
      </c>
      <c r="Q42" s="65">
        <f t="shared" si="35"/>
        <v>3.6363636363636364E-3</v>
      </c>
      <c r="R42" s="65">
        <f t="shared" si="36"/>
        <v>5.5656382335148212E-2</v>
      </c>
      <c r="S42" s="65">
        <f t="shared" si="37"/>
        <v>5.8355437665782495E-2</v>
      </c>
      <c r="T42" s="75">
        <v>9</v>
      </c>
      <c r="U42" s="76">
        <v>9</v>
      </c>
      <c r="V42" s="17"/>
      <c r="W42" s="17"/>
    </row>
    <row r="43" spans="2:23" s="53" customFormat="1" ht="14.25" x14ac:dyDescent="0.2">
      <c r="B43" s="56" t="s">
        <v>27</v>
      </c>
      <c r="C43" s="98"/>
      <c r="D43" s="62">
        <v>824</v>
      </c>
      <c r="E43" s="62">
        <v>764</v>
      </c>
      <c r="F43" s="65">
        <f>(E43/D43)</f>
        <v>0.92718446601941751</v>
      </c>
      <c r="G43" s="62">
        <v>893</v>
      </c>
      <c r="H43" s="62">
        <v>893</v>
      </c>
      <c r="I43" s="97">
        <f t="shared" si="29"/>
        <v>1</v>
      </c>
      <c r="J43" s="91">
        <f t="shared" si="30"/>
        <v>-69</v>
      </c>
      <c r="K43" s="65">
        <f t="shared" si="31"/>
        <v>-7.7267637178051518E-2</v>
      </c>
      <c r="L43" s="67">
        <f t="shared" si="32"/>
        <v>5.8869757805243977E-2</v>
      </c>
      <c r="M43" s="65">
        <f t="shared" si="33"/>
        <v>6.8439607602697725E-2</v>
      </c>
      <c r="N43" s="75">
        <v>8</v>
      </c>
      <c r="O43" s="70">
        <v>7</v>
      </c>
      <c r="P43" s="66">
        <f t="shared" si="34"/>
        <v>-129</v>
      </c>
      <c r="Q43" s="65">
        <f t="shared" si="35"/>
        <v>-0.1444568868980963</v>
      </c>
      <c r="R43" s="65">
        <f t="shared" si="36"/>
        <v>7.7031659608792089E-2</v>
      </c>
      <c r="S43" s="65">
        <f t="shared" si="37"/>
        <v>9.4748010610079578E-2</v>
      </c>
      <c r="T43" s="75">
        <v>6</v>
      </c>
      <c r="U43" s="76">
        <v>4</v>
      </c>
      <c r="V43" s="17"/>
      <c r="W43" s="17"/>
    </row>
    <row r="44" spans="2:23" s="53" customFormat="1" ht="14.25" x14ac:dyDescent="0.2">
      <c r="B44" s="7"/>
      <c r="C44" s="98"/>
      <c r="D44" s="62"/>
      <c r="E44" s="62"/>
      <c r="F44" s="67"/>
      <c r="G44" s="62"/>
      <c r="H44" s="62"/>
      <c r="I44" s="101"/>
      <c r="J44" s="90"/>
      <c r="K44" s="61"/>
      <c r="L44" s="62"/>
      <c r="M44" s="61"/>
      <c r="N44" s="75"/>
      <c r="O44" s="70"/>
      <c r="P44" s="61"/>
      <c r="Q44" s="61"/>
      <c r="R44" s="67"/>
      <c r="S44" s="67"/>
      <c r="T44" s="75"/>
      <c r="U44" s="76"/>
      <c r="V44" s="17"/>
      <c r="W44" s="17"/>
    </row>
    <row r="45" spans="2:23" s="53" customFormat="1" ht="14.25" x14ac:dyDescent="0.2">
      <c r="B45" s="55" t="s">
        <v>32</v>
      </c>
      <c r="C45" s="98"/>
      <c r="D45" s="62"/>
      <c r="E45" s="62"/>
      <c r="F45" s="61"/>
      <c r="G45" s="62"/>
      <c r="H45" s="62"/>
      <c r="I45" s="99"/>
      <c r="J45" s="92"/>
      <c r="K45" s="67"/>
      <c r="L45" s="62"/>
      <c r="M45" s="67"/>
      <c r="N45" s="75"/>
      <c r="O45" s="70"/>
      <c r="P45" s="62"/>
      <c r="Q45" s="67"/>
      <c r="R45" s="67"/>
      <c r="S45" s="67"/>
      <c r="T45" s="75"/>
      <c r="U45" s="76"/>
      <c r="V45" s="17"/>
      <c r="W45" s="17"/>
    </row>
    <row r="46" spans="2:23" s="53" customFormat="1" ht="14.25" x14ac:dyDescent="0.2">
      <c r="B46" s="57" t="s">
        <v>36</v>
      </c>
      <c r="C46" s="98"/>
      <c r="D46" s="62"/>
      <c r="E46" s="62"/>
      <c r="F46" s="62"/>
      <c r="G46" s="62"/>
      <c r="H46" s="62"/>
      <c r="I46" s="100"/>
      <c r="J46" s="92"/>
      <c r="K46" s="67"/>
      <c r="L46" s="62"/>
      <c r="M46" s="67"/>
      <c r="N46" s="75"/>
      <c r="O46" s="70"/>
      <c r="P46" s="62"/>
      <c r="Q46" s="67"/>
      <c r="R46" s="67"/>
      <c r="S46" s="67"/>
      <c r="T46" s="75"/>
      <c r="U46" s="76"/>
      <c r="V46" s="17"/>
      <c r="W46" s="17"/>
    </row>
    <row r="47" spans="2:23" s="53" customFormat="1" ht="14.25" x14ac:dyDescent="0.2">
      <c r="B47" s="58" t="s">
        <v>47</v>
      </c>
      <c r="C47" s="98"/>
      <c r="D47" s="62"/>
      <c r="E47" s="62"/>
      <c r="F47" s="65"/>
      <c r="G47" s="62"/>
      <c r="H47" s="62"/>
      <c r="I47" s="97"/>
      <c r="J47" s="91"/>
      <c r="K47" s="65"/>
      <c r="L47" s="67"/>
      <c r="M47" s="65"/>
      <c r="N47" s="75"/>
      <c r="O47" s="70"/>
      <c r="P47" s="66"/>
      <c r="Q47" s="65"/>
      <c r="R47" s="65"/>
      <c r="S47" s="65"/>
      <c r="T47" s="75"/>
      <c r="U47" s="76"/>
      <c r="V47" s="17"/>
      <c r="W47" s="17"/>
    </row>
    <row r="48" spans="2:23" s="53" customFormat="1" ht="14.25" x14ac:dyDescent="0.2">
      <c r="B48" s="58" t="s">
        <v>48</v>
      </c>
      <c r="C48" s="98"/>
      <c r="D48" s="62"/>
      <c r="E48" s="62"/>
      <c r="F48" s="65"/>
      <c r="G48" s="62"/>
      <c r="H48" s="62"/>
      <c r="I48" s="97"/>
      <c r="J48" s="91"/>
      <c r="K48" s="65"/>
      <c r="L48" s="67"/>
      <c r="M48" s="65"/>
      <c r="N48" s="75"/>
      <c r="O48" s="70"/>
      <c r="P48" s="66"/>
      <c r="Q48" s="65"/>
      <c r="R48" s="65"/>
      <c r="S48" s="65"/>
      <c r="T48" s="75"/>
      <c r="U48" s="76"/>
      <c r="V48" s="17"/>
      <c r="W48" s="17"/>
    </row>
    <row r="49" spans="2:23" s="53" customFormat="1" ht="14.25" x14ac:dyDescent="0.2">
      <c r="B49" s="59" t="s">
        <v>65</v>
      </c>
      <c r="C49" s="98"/>
      <c r="D49" s="62">
        <v>77</v>
      </c>
      <c r="E49" s="62">
        <v>77</v>
      </c>
      <c r="F49" s="65">
        <f>(E49/D49)</f>
        <v>1</v>
      </c>
      <c r="G49" s="62">
        <v>52</v>
      </c>
      <c r="H49" s="62">
        <v>52</v>
      </c>
      <c r="I49" s="97">
        <f t="shared" ref="I49:I50" si="38">(H49/G49)</f>
        <v>1</v>
      </c>
      <c r="J49" s="91">
        <f t="shared" ref="J49:J50" si="39">(D49-G49)</f>
        <v>25</v>
      </c>
      <c r="K49" s="65">
        <f t="shared" ref="K49:K50" si="40">(J49/G49)</f>
        <v>0.48076923076923078</v>
      </c>
      <c r="L49" s="67">
        <f t="shared" ref="L49:L50" si="41">(D49/D$16)</f>
        <v>5.5011788240337213E-3</v>
      </c>
      <c r="M49" s="65">
        <f t="shared" ref="M49:M50" si="42">(G49/G$16)</f>
        <v>3.9852851011649296E-3</v>
      </c>
      <c r="N49" s="75">
        <v>17</v>
      </c>
      <c r="O49" s="70">
        <v>17</v>
      </c>
      <c r="P49" s="66">
        <f t="shared" ref="P49:P50" si="43">(E49-H49)</f>
        <v>25</v>
      </c>
      <c r="Q49" s="65">
        <f t="shared" ref="Q49:Q50" si="44">(P49/H49)</f>
        <v>0.48076923076923078</v>
      </c>
      <c r="R49" s="65">
        <f t="shared" ref="R49:R50" si="45">(E49/E$16)</f>
        <v>7.7636620286348056E-3</v>
      </c>
      <c r="S49" s="65">
        <f t="shared" ref="S49:S50" si="46">(H49/H$16)</f>
        <v>5.5172413793103444E-3</v>
      </c>
      <c r="T49" s="75">
        <v>17</v>
      </c>
      <c r="U49" s="76">
        <v>17</v>
      </c>
      <c r="V49" s="17"/>
      <c r="W49" s="17"/>
    </row>
    <row r="50" spans="2:23" s="53" customFormat="1" ht="14.25" x14ac:dyDescent="0.2">
      <c r="B50" s="59" t="s">
        <v>66</v>
      </c>
      <c r="C50" s="98"/>
      <c r="D50" s="62">
        <v>203</v>
      </c>
      <c r="E50" s="62">
        <v>201</v>
      </c>
      <c r="F50" s="65">
        <f>(E50/D50)</f>
        <v>0.99014778325123154</v>
      </c>
      <c r="G50" s="62">
        <v>164</v>
      </c>
      <c r="H50" s="62">
        <v>164</v>
      </c>
      <c r="I50" s="97">
        <f t="shared" si="38"/>
        <v>1</v>
      </c>
      <c r="J50" s="91">
        <f t="shared" si="39"/>
        <v>39</v>
      </c>
      <c r="K50" s="65">
        <f t="shared" si="40"/>
        <v>0.23780487804878048</v>
      </c>
      <c r="L50" s="67">
        <f t="shared" si="41"/>
        <v>1.4503107808816175E-2</v>
      </c>
      <c r="M50" s="65">
        <f t="shared" si="42"/>
        <v>1.2568976088289392E-2</v>
      </c>
      <c r="N50" s="75">
        <v>13</v>
      </c>
      <c r="O50" s="70">
        <v>13</v>
      </c>
      <c r="P50" s="66">
        <f t="shared" si="43"/>
        <v>37</v>
      </c>
      <c r="Q50" s="65">
        <f t="shared" si="44"/>
        <v>0.22560975609756098</v>
      </c>
      <c r="R50" s="65">
        <f t="shared" si="45"/>
        <v>2.0266182698124621E-2</v>
      </c>
      <c r="S50" s="65">
        <f t="shared" si="46"/>
        <v>1.740053050397878E-2</v>
      </c>
      <c r="T50" s="75">
        <v>11</v>
      </c>
      <c r="U50" s="76">
        <v>12</v>
      </c>
      <c r="V50" s="17"/>
      <c r="W50" s="17"/>
    </row>
    <row r="51" spans="2:23" s="53" customFormat="1" ht="14.25" x14ac:dyDescent="0.2">
      <c r="B51" s="7"/>
      <c r="C51" s="98"/>
      <c r="D51" s="62"/>
      <c r="E51" s="62"/>
      <c r="F51" s="67"/>
      <c r="G51" s="62"/>
      <c r="H51" s="62"/>
      <c r="I51" s="101"/>
      <c r="J51" s="92"/>
      <c r="K51" s="67"/>
      <c r="L51" s="62"/>
      <c r="M51" s="65"/>
      <c r="N51" s="75"/>
      <c r="O51" s="70"/>
      <c r="P51" s="63"/>
      <c r="Q51" s="67"/>
      <c r="R51" s="67"/>
      <c r="S51" s="67"/>
      <c r="T51" s="75"/>
      <c r="U51" s="76"/>
      <c r="V51" s="17"/>
      <c r="W51" s="17"/>
    </row>
    <row r="52" spans="2:23" s="53" customFormat="1" ht="14.25" x14ac:dyDescent="0.2">
      <c r="B52" s="55" t="s">
        <v>33</v>
      </c>
      <c r="C52" s="98"/>
      <c r="D52" s="62"/>
      <c r="E52" s="62"/>
      <c r="F52" s="65"/>
      <c r="G52" s="62"/>
      <c r="H52" s="62"/>
      <c r="I52" s="97"/>
      <c r="J52" s="92"/>
      <c r="K52" s="67"/>
      <c r="L52" s="62"/>
      <c r="M52" s="67"/>
      <c r="N52" s="75"/>
      <c r="O52" s="70"/>
      <c r="P52" s="62"/>
      <c r="Q52" s="67"/>
      <c r="R52" s="67"/>
      <c r="S52" s="67"/>
      <c r="T52" s="75"/>
      <c r="U52" s="76"/>
      <c r="V52" s="17"/>
      <c r="W52" s="17"/>
    </row>
    <row r="53" spans="2:23" s="53" customFormat="1" ht="14.25" x14ac:dyDescent="0.2">
      <c r="B53" s="57" t="s">
        <v>37</v>
      </c>
      <c r="C53" s="98"/>
      <c r="D53" s="62"/>
      <c r="E53" s="62"/>
      <c r="F53" s="61"/>
      <c r="G53" s="62"/>
      <c r="H53" s="62"/>
      <c r="I53" s="99"/>
      <c r="J53" s="92"/>
      <c r="K53" s="67"/>
      <c r="L53" s="62"/>
      <c r="M53" s="67"/>
      <c r="N53" s="75"/>
      <c r="O53" s="70"/>
      <c r="P53" s="62"/>
      <c r="Q53" s="67"/>
      <c r="R53" s="67"/>
      <c r="S53" s="67"/>
      <c r="T53" s="75"/>
      <c r="U53" s="76"/>
      <c r="V53" s="17"/>
      <c r="W53" s="17"/>
    </row>
    <row r="54" spans="2:23" s="53" customFormat="1" ht="14.25" x14ac:dyDescent="0.2">
      <c r="B54" s="58" t="s">
        <v>49</v>
      </c>
      <c r="C54" s="98"/>
      <c r="D54" s="62"/>
      <c r="E54" s="62"/>
      <c r="F54" s="65"/>
      <c r="G54" s="62"/>
      <c r="H54" s="62"/>
      <c r="I54" s="97"/>
      <c r="J54" s="91"/>
      <c r="K54" s="65"/>
      <c r="L54" s="67"/>
      <c r="M54" s="65"/>
      <c r="N54" s="75"/>
      <c r="O54" s="70"/>
      <c r="P54" s="66"/>
      <c r="Q54" s="65"/>
      <c r="R54" s="65"/>
      <c r="S54" s="65"/>
      <c r="T54" s="75"/>
      <c r="U54" s="76"/>
      <c r="V54" s="17"/>
      <c r="W54" s="17"/>
    </row>
    <row r="55" spans="2:23" s="53" customFormat="1" ht="14.25" x14ac:dyDescent="0.2">
      <c r="B55" s="58" t="s">
        <v>50</v>
      </c>
      <c r="C55" s="98"/>
      <c r="D55" s="62"/>
      <c r="E55" s="62"/>
      <c r="F55" s="65"/>
      <c r="G55" s="62"/>
      <c r="H55" s="62"/>
      <c r="I55" s="97"/>
      <c r="J55" s="91"/>
      <c r="K55" s="65"/>
      <c r="L55" s="67"/>
      <c r="M55" s="65"/>
      <c r="N55" s="75"/>
      <c r="O55" s="70"/>
      <c r="P55" s="66"/>
      <c r="Q55" s="65"/>
      <c r="R55" s="65"/>
      <c r="S55" s="65"/>
      <c r="T55" s="75"/>
      <c r="U55" s="76"/>
      <c r="V55" s="17"/>
      <c r="W55" s="17"/>
    </row>
    <row r="56" spans="2:23" s="53" customFormat="1" ht="14.25" x14ac:dyDescent="0.2">
      <c r="B56" s="59" t="s">
        <v>67</v>
      </c>
      <c r="C56" s="98"/>
      <c r="D56" s="62">
        <v>106</v>
      </c>
      <c r="E56" s="62">
        <v>106</v>
      </c>
      <c r="F56" s="65">
        <f>(E56/D56)</f>
        <v>1</v>
      </c>
      <c r="G56" s="62">
        <v>76</v>
      </c>
      <c r="H56" s="62">
        <v>76</v>
      </c>
      <c r="I56" s="97">
        <f>(H56/G56)</f>
        <v>1</v>
      </c>
      <c r="J56" s="91">
        <f>(D56-G56)</f>
        <v>30</v>
      </c>
      <c r="K56" s="65">
        <f>(J56/G56)</f>
        <v>0.39473684210526316</v>
      </c>
      <c r="L56" s="67">
        <f>(D56/D$16)</f>
        <v>7.5730513681503183E-3</v>
      </c>
      <c r="M56" s="65">
        <f>(G56/G$16)</f>
        <v>5.8246474555487433E-3</v>
      </c>
      <c r="N56" s="75">
        <v>16</v>
      </c>
      <c r="O56" s="70">
        <v>16</v>
      </c>
      <c r="P56" s="66">
        <f>(E56-H56)</f>
        <v>30</v>
      </c>
      <c r="Q56" s="65">
        <f>(P56/H56)</f>
        <v>0.39473684210526316</v>
      </c>
      <c r="R56" s="65">
        <f>(E56/E$16)</f>
        <v>1.068763863682194E-2</v>
      </c>
      <c r="S56" s="65">
        <f>(H56/H$16)</f>
        <v>8.0636604774535804E-3</v>
      </c>
      <c r="T56" s="75">
        <v>15</v>
      </c>
      <c r="U56" s="76">
        <v>16</v>
      </c>
      <c r="V56" s="17"/>
      <c r="W56" s="17"/>
    </row>
    <row r="57" spans="2:23" s="53" customFormat="1" ht="14.25" x14ac:dyDescent="0.2">
      <c r="B57" s="57" t="s">
        <v>38</v>
      </c>
      <c r="C57" s="98"/>
      <c r="D57" s="62"/>
      <c r="E57" s="62"/>
      <c r="F57" s="61"/>
      <c r="G57" s="62"/>
      <c r="H57" s="62"/>
      <c r="I57" s="99"/>
      <c r="J57" s="92"/>
      <c r="K57" s="67"/>
      <c r="L57" s="62"/>
      <c r="M57" s="67"/>
      <c r="N57" s="75"/>
      <c r="O57" s="70"/>
      <c r="P57" s="62"/>
      <c r="Q57" s="67"/>
      <c r="R57" s="67"/>
      <c r="S57" s="67"/>
      <c r="T57" s="75"/>
      <c r="U57" s="76"/>
      <c r="V57" s="17"/>
      <c r="W57" s="17"/>
    </row>
    <row r="58" spans="2:23" s="53" customFormat="1" ht="14.25" x14ac:dyDescent="0.2">
      <c r="B58" s="58" t="s">
        <v>51</v>
      </c>
      <c r="C58" s="98"/>
      <c r="D58" s="62">
        <v>0</v>
      </c>
      <c r="E58" s="62">
        <v>0</v>
      </c>
      <c r="F58" s="65"/>
      <c r="G58" s="62">
        <v>0</v>
      </c>
      <c r="H58" s="62">
        <v>0</v>
      </c>
      <c r="I58" s="97"/>
      <c r="J58" s="91"/>
      <c r="K58" s="65"/>
      <c r="L58" s="67">
        <f>(D58/D$16)</f>
        <v>0</v>
      </c>
      <c r="M58" s="65">
        <f>(G58/G$16)</f>
        <v>0</v>
      </c>
      <c r="N58" s="75"/>
      <c r="O58" s="70"/>
      <c r="P58" s="66"/>
      <c r="Q58" s="65"/>
      <c r="R58" s="65">
        <f>(E58/E$16)</f>
        <v>0</v>
      </c>
      <c r="S58" s="65">
        <f>(H58/H$16)</f>
        <v>0</v>
      </c>
      <c r="T58" s="75"/>
      <c r="U58" s="76"/>
      <c r="V58" s="17"/>
      <c r="W58" s="17"/>
    </row>
    <row r="59" spans="2:23" s="53" customFormat="1" ht="14.25" x14ac:dyDescent="0.2">
      <c r="B59" s="58" t="s">
        <v>52</v>
      </c>
      <c r="C59" s="98"/>
      <c r="D59" s="62"/>
      <c r="E59" s="62"/>
      <c r="F59" s="65"/>
      <c r="G59" s="62"/>
      <c r="H59" s="62"/>
      <c r="I59" s="97"/>
      <c r="J59" s="91"/>
      <c r="K59" s="65"/>
      <c r="L59" s="67"/>
      <c r="M59" s="65"/>
      <c r="N59" s="75"/>
      <c r="O59" s="70"/>
      <c r="P59" s="66"/>
      <c r="Q59" s="65"/>
      <c r="R59" s="65"/>
      <c r="S59" s="65"/>
      <c r="T59" s="75"/>
      <c r="U59" s="76"/>
      <c r="V59" s="17"/>
      <c r="W59" s="17"/>
    </row>
    <row r="60" spans="2:23" s="53" customFormat="1" ht="14.25" x14ac:dyDescent="0.2">
      <c r="B60" s="59" t="s">
        <v>68</v>
      </c>
      <c r="C60" s="98"/>
      <c r="D60" s="62">
        <v>228</v>
      </c>
      <c r="E60" s="62">
        <v>158</v>
      </c>
      <c r="F60" s="65">
        <f>(E60/D60)</f>
        <v>0.69298245614035092</v>
      </c>
      <c r="G60" s="62">
        <v>156</v>
      </c>
      <c r="H60" s="62">
        <v>156</v>
      </c>
      <c r="I60" s="97">
        <f>(H60/G60)</f>
        <v>1</v>
      </c>
      <c r="J60" s="91">
        <f>(D60-G60)</f>
        <v>72</v>
      </c>
      <c r="K60" s="65">
        <f>(J60/G60)</f>
        <v>0.46153846153846156</v>
      </c>
      <c r="L60" s="67">
        <f>(D60/D$16)</f>
        <v>1.6289204829606344E-2</v>
      </c>
      <c r="M60" s="65">
        <f>(G60/G$16)</f>
        <v>1.1955855303494788E-2</v>
      </c>
      <c r="N60" s="75">
        <v>12</v>
      </c>
      <c r="O60" s="70">
        <v>14</v>
      </c>
      <c r="P60" s="66">
        <f>(E60-H60)</f>
        <v>2</v>
      </c>
      <c r="Q60" s="65">
        <f>(P60/H60)</f>
        <v>1.282051282051282E-2</v>
      </c>
      <c r="R60" s="65">
        <f>(E60/E$16)</f>
        <v>1.593063117564025E-2</v>
      </c>
      <c r="S60" s="65">
        <f>(H60/H$16)</f>
        <v>1.6551724137931035E-2</v>
      </c>
      <c r="T60" s="75">
        <v>12</v>
      </c>
      <c r="U60" s="76">
        <v>13</v>
      </c>
      <c r="V60" s="17"/>
      <c r="W60" s="17"/>
    </row>
    <row r="61" spans="2:23" s="53" customFormat="1" ht="14.25" x14ac:dyDescent="0.2">
      <c r="B61" s="57" t="s">
        <v>39</v>
      </c>
      <c r="C61" s="98"/>
      <c r="D61" s="62"/>
      <c r="E61" s="62"/>
      <c r="F61" s="65"/>
      <c r="G61" s="62"/>
      <c r="H61" s="62"/>
      <c r="I61" s="97"/>
      <c r="J61" s="91"/>
      <c r="K61" s="65"/>
      <c r="L61" s="62"/>
      <c r="M61" s="65"/>
      <c r="N61" s="75"/>
      <c r="O61" s="70"/>
      <c r="P61" s="62"/>
      <c r="Q61" s="62"/>
      <c r="R61" s="67"/>
      <c r="S61" s="65"/>
      <c r="T61" s="75"/>
      <c r="U61" s="76"/>
      <c r="V61" s="17"/>
      <c r="W61" s="17"/>
    </row>
    <row r="62" spans="2:23" s="53" customFormat="1" ht="14.25" x14ac:dyDescent="0.2">
      <c r="B62" s="58" t="s">
        <v>53</v>
      </c>
      <c r="C62" s="98"/>
      <c r="D62" s="62">
        <v>41</v>
      </c>
      <c r="E62" s="62">
        <v>41</v>
      </c>
      <c r="F62" s="65">
        <f>(E62/D62)</f>
        <v>1</v>
      </c>
      <c r="G62" s="62">
        <v>31</v>
      </c>
      <c r="H62" s="62">
        <v>31</v>
      </c>
      <c r="I62" s="97">
        <f>(H62/G62)</f>
        <v>1</v>
      </c>
      <c r="J62" s="91">
        <f>(D62-G62)</f>
        <v>10</v>
      </c>
      <c r="K62" s="65">
        <f>(J62/G62)</f>
        <v>0.32258064516129031</v>
      </c>
      <c r="L62" s="67">
        <f>(D62/D$16)</f>
        <v>2.9291991140958777E-3</v>
      </c>
      <c r="M62" s="65">
        <f>(G62/G$16)</f>
        <v>2.3758430410790927E-3</v>
      </c>
      <c r="N62" s="75"/>
      <c r="O62" s="70"/>
      <c r="P62" s="66">
        <f>(E62-H62)</f>
        <v>10</v>
      </c>
      <c r="Q62" s="65">
        <f>(P62/H62)</f>
        <v>0.32258064516129031</v>
      </c>
      <c r="R62" s="65">
        <f>(E62/E$16)</f>
        <v>4.1338979632990526E-3</v>
      </c>
      <c r="S62" s="65">
        <f>(H62/H$16)</f>
        <v>3.2891246684350131E-3</v>
      </c>
      <c r="T62" s="75"/>
      <c r="U62" s="76"/>
      <c r="V62" s="17"/>
      <c r="W62" s="17"/>
    </row>
    <row r="63" spans="2:23" s="53" customFormat="1" ht="14.25" x14ac:dyDescent="0.2">
      <c r="B63" s="9"/>
      <c r="C63" s="98"/>
      <c r="D63" s="62"/>
      <c r="E63" s="62"/>
      <c r="F63" s="67"/>
      <c r="G63" s="62"/>
      <c r="H63" s="62"/>
      <c r="I63" s="101"/>
      <c r="J63" s="92"/>
      <c r="K63" s="67"/>
      <c r="L63" s="62"/>
      <c r="M63" s="61"/>
      <c r="N63" s="75"/>
      <c r="O63" s="70"/>
      <c r="P63" s="62"/>
      <c r="Q63" s="67"/>
      <c r="R63" s="67"/>
      <c r="S63" s="67"/>
      <c r="T63" s="75"/>
      <c r="U63" s="76"/>
      <c r="V63" s="17"/>
      <c r="W63" s="17"/>
    </row>
    <row r="64" spans="2:23" s="53" customFormat="1" ht="14.25" x14ac:dyDescent="0.2">
      <c r="B64" s="55" t="s">
        <v>34</v>
      </c>
      <c r="C64" s="98"/>
      <c r="D64" s="62"/>
      <c r="E64" s="62"/>
      <c r="F64" s="67"/>
      <c r="G64" s="62"/>
      <c r="H64" s="62"/>
      <c r="I64" s="101"/>
      <c r="J64" s="92"/>
      <c r="K64" s="67"/>
      <c r="L64" s="62"/>
      <c r="M64" s="61"/>
      <c r="N64" s="75"/>
      <c r="O64" s="70"/>
      <c r="P64" s="62"/>
      <c r="Q64" s="67"/>
      <c r="R64" s="67"/>
      <c r="S64" s="67"/>
      <c r="T64" s="75"/>
      <c r="U64" s="76"/>
      <c r="V64" s="17"/>
      <c r="W64" s="17"/>
    </row>
    <row r="65" spans="1:23" s="53" customFormat="1" ht="14.25" x14ac:dyDescent="0.2">
      <c r="B65" s="57" t="s">
        <v>40</v>
      </c>
      <c r="C65" s="98"/>
      <c r="D65" s="62"/>
      <c r="E65" s="62"/>
      <c r="F65" s="65"/>
      <c r="G65" s="62"/>
      <c r="H65" s="62"/>
      <c r="I65" s="97"/>
      <c r="J65" s="91"/>
      <c r="K65" s="65"/>
      <c r="L65" s="67"/>
      <c r="M65" s="65"/>
      <c r="N65" s="75"/>
      <c r="O65" s="70"/>
      <c r="P65" s="66"/>
      <c r="Q65" s="65"/>
      <c r="R65" s="65"/>
      <c r="S65" s="65"/>
      <c r="T65" s="75"/>
      <c r="U65" s="76"/>
      <c r="V65" s="54"/>
      <c r="W65" s="54"/>
    </row>
    <row r="66" spans="1:23" s="53" customFormat="1" ht="14.25" x14ac:dyDescent="0.2">
      <c r="B66" s="57" t="s">
        <v>69</v>
      </c>
      <c r="C66" s="98"/>
      <c r="D66" s="62">
        <v>27</v>
      </c>
      <c r="E66" s="62">
        <v>27</v>
      </c>
      <c r="F66" s="65">
        <f>(E66/D66)</f>
        <v>1</v>
      </c>
      <c r="G66" s="62">
        <v>18</v>
      </c>
      <c r="H66" s="62">
        <v>18</v>
      </c>
      <c r="I66" s="97">
        <f t="shared" ref="I66:I67" si="47">(H66/G66)</f>
        <v>1</v>
      </c>
      <c r="J66" s="91">
        <f t="shared" ref="J66:J67" si="48">(D66-G66)</f>
        <v>9</v>
      </c>
      <c r="K66" s="65">
        <f t="shared" ref="K66:K67" si="49">(J66/G66)</f>
        <v>0.5</v>
      </c>
      <c r="L66" s="67">
        <f t="shared" ref="L66:L67" si="50">(D66/D$16)</f>
        <v>1.9289847824533828E-3</v>
      </c>
      <c r="M66" s="65">
        <f t="shared" ref="M66:M67" si="51">(G66/G$16)</f>
        <v>1.3795217657878603E-3</v>
      </c>
      <c r="N66" s="75">
        <v>18</v>
      </c>
      <c r="O66" s="70">
        <v>18</v>
      </c>
      <c r="P66" s="66">
        <f t="shared" ref="P66:P67" si="52">(E66-H66)</f>
        <v>9</v>
      </c>
      <c r="Q66" s="65">
        <f t="shared" ref="Q66:Q67" si="53">(P66/H66)</f>
        <v>0.5</v>
      </c>
      <c r="R66" s="65">
        <f t="shared" ref="R66:R67" si="54">(E66/E$16)</f>
        <v>2.7223230490018148E-3</v>
      </c>
      <c r="S66" s="65">
        <f t="shared" ref="S66:S67" si="55">(H66/H$16)</f>
        <v>1.909814323607427E-3</v>
      </c>
      <c r="T66" s="75">
        <v>18</v>
      </c>
      <c r="U66" s="76">
        <v>18</v>
      </c>
      <c r="V66" s="54"/>
      <c r="W66" s="54"/>
    </row>
    <row r="67" spans="1:23" s="53" customFormat="1" ht="14.25" x14ac:dyDescent="0.2">
      <c r="B67" s="59" t="s">
        <v>70</v>
      </c>
      <c r="C67" s="98"/>
      <c r="D67" s="62">
        <v>134</v>
      </c>
      <c r="E67" s="62">
        <v>130</v>
      </c>
      <c r="F67" s="65">
        <f>(E67/D67)</f>
        <v>0.97014925373134331</v>
      </c>
      <c r="G67" s="62">
        <v>100</v>
      </c>
      <c r="H67" s="62">
        <v>96</v>
      </c>
      <c r="I67" s="97">
        <f t="shared" si="47"/>
        <v>0.96</v>
      </c>
      <c r="J67" s="91">
        <f t="shared" si="48"/>
        <v>34</v>
      </c>
      <c r="K67" s="65">
        <f t="shared" si="49"/>
        <v>0.34</v>
      </c>
      <c r="L67" s="67">
        <f t="shared" si="50"/>
        <v>9.573480031435308E-3</v>
      </c>
      <c r="M67" s="65">
        <f t="shared" si="51"/>
        <v>7.6640098099325571E-3</v>
      </c>
      <c r="N67" s="75">
        <v>14</v>
      </c>
      <c r="O67" s="70">
        <v>15</v>
      </c>
      <c r="P67" s="66">
        <f t="shared" si="52"/>
        <v>34</v>
      </c>
      <c r="Q67" s="65">
        <f t="shared" si="53"/>
        <v>0.35416666666666669</v>
      </c>
      <c r="R67" s="65">
        <f t="shared" si="54"/>
        <v>1.3107481347045775E-2</v>
      </c>
      <c r="S67" s="65">
        <f t="shared" si="55"/>
        <v>1.0185676392572944E-2</v>
      </c>
      <c r="T67" s="75">
        <v>13</v>
      </c>
      <c r="U67" s="76">
        <v>15</v>
      </c>
    </row>
    <row r="68" spans="1:23" s="53" customFormat="1" ht="14.25" x14ac:dyDescent="0.2">
      <c r="B68" s="57" t="s">
        <v>54</v>
      </c>
      <c r="C68" s="98"/>
      <c r="D68" s="62"/>
      <c r="E68" s="62"/>
      <c r="F68" s="61"/>
      <c r="G68" s="62"/>
      <c r="H68" s="62"/>
      <c r="I68" s="99"/>
      <c r="J68" s="91"/>
      <c r="K68" s="65"/>
      <c r="L68" s="62"/>
      <c r="M68" s="65"/>
      <c r="N68" s="61"/>
      <c r="O68" s="61"/>
      <c r="P68" s="61"/>
      <c r="Q68" s="61"/>
      <c r="R68" s="61"/>
      <c r="S68" s="65"/>
      <c r="T68" s="75"/>
      <c r="U68" s="76"/>
    </row>
    <row r="69" spans="1:23" s="53" customFormat="1" ht="14.25" x14ac:dyDescent="0.2">
      <c r="B69" s="58" t="s">
        <v>55</v>
      </c>
      <c r="C69" s="98"/>
      <c r="D69" s="62">
        <v>25</v>
      </c>
      <c r="E69" s="62">
        <v>17</v>
      </c>
      <c r="F69" s="65">
        <f>(E69/D69)</f>
        <v>0.68</v>
      </c>
      <c r="G69" s="62">
        <v>19</v>
      </c>
      <c r="H69" s="62">
        <v>16</v>
      </c>
      <c r="I69" s="97">
        <f>(H69/G69)</f>
        <v>0.84210526315789469</v>
      </c>
      <c r="J69" s="91">
        <f>(D69-G69)</f>
        <v>6</v>
      </c>
      <c r="K69" s="65">
        <f>(J69/G69)</f>
        <v>0.31578947368421051</v>
      </c>
      <c r="L69" s="67">
        <f>(D69/D$16)</f>
        <v>1.7860970207901692E-3</v>
      </c>
      <c r="M69" s="65">
        <f>(G69/G$16)</f>
        <v>1.4561618638871858E-3</v>
      </c>
      <c r="N69" s="61"/>
      <c r="O69" s="61"/>
      <c r="P69" s="66">
        <f>(E69-H69)</f>
        <v>1</v>
      </c>
      <c r="Q69" s="65">
        <f>(P69/H69)</f>
        <v>6.25E-2</v>
      </c>
      <c r="R69" s="65">
        <f>(E69/E$16)</f>
        <v>1.7140552530752167E-3</v>
      </c>
      <c r="S69" s="65">
        <f>(H69/H$16)</f>
        <v>1.6976127320954908E-3</v>
      </c>
      <c r="T69" s="70"/>
      <c r="U69" s="76"/>
    </row>
    <row r="70" spans="1:23" s="53" customFormat="1" ht="15" thickBot="1" x14ac:dyDescent="0.25">
      <c r="B70" s="60"/>
      <c r="C70" s="102"/>
      <c r="D70" s="78"/>
      <c r="E70" s="78"/>
      <c r="F70" s="79"/>
      <c r="G70" s="78"/>
      <c r="H70" s="78"/>
      <c r="I70" s="103"/>
      <c r="J70" s="93"/>
      <c r="K70" s="79"/>
      <c r="L70" s="81"/>
      <c r="M70" s="79"/>
      <c r="N70" s="82"/>
      <c r="O70" s="82"/>
      <c r="P70" s="80"/>
      <c r="Q70" s="79"/>
      <c r="R70" s="79"/>
      <c r="S70" s="79"/>
      <c r="T70" s="77"/>
      <c r="U70" s="83"/>
    </row>
    <row r="71" spans="1:23" s="53" customFormat="1" ht="15" thickTop="1" x14ac:dyDescent="0.2">
      <c r="B71" s="10"/>
      <c r="C71" s="16"/>
      <c r="D71" s="14"/>
      <c r="E71" s="14"/>
      <c r="F71" s="13"/>
      <c r="G71" s="13"/>
      <c r="H71" s="13"/>
      <c r="I71" s="13"/>
      <c r="J71" s="13"/>
      <c r="K71" s="13"/>
      <c r="L71" s="14"/>
      <c r="M71" s="13"/>
      <c r="N71" s="13"/>
      <c r="O71" s="13"/>
      <c r="P71" s="13"/>
      <c r="Q71" s="13"/>
      <c r="R71" s="13"/>
      <c r="S71" s="13"/>
      <c r="T71" s="13"/>
      <c r="U71" s="13"/>
    </row>
    <row r="72" spans="1:23" s="53" customFormat="1" ht="14.25" x14ac:dyDescent="0.2">
      <c r="A72" s="17"/>
      <c r="B72" s="10" t="s">
        <v>71</v>
      </c>
      <c r="C72" s="16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3"/>
      <c r="O72" s="14"/>
      <c r="P72" s="14"/>
      <c r="Q72" s="14"/>
      <c r="R72" s="14"/>
      <c r="S72" s="14"/>
      <c r="T72" s="13"/>
      <c r="U72" s="13"/>
      <c r="V72" s="17"/>
      <c r="W72" s="17"/>
    </row>
    <row r="73" spans="1:23" s="53" customFormat="1" ht="14.25" x14ac:dyDescent="0.2">
      <c r="A73" s="17"/>
      <c r="B73" s="15" t="s">
        <v>28</v>
      </c>
      <c r="C73" s="16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3"/>
      <c r="O73" s="14"/>
      <c r="P73" s="14"/>
      <c r="Q73" s="14"/>
      <c r="R73" s="14"/>
      <c r="S73" s="14"/>
      <c r="T73" s="13"/>
      <c r="U73" s="13"/>
      <c r="V73" s="17"/>
      <c r="W73" s="17"/>
    </row>
    <row r="74" spans="1:23" s="53" customFormat="1" ht="14.25" x14ac:dyDescent="0.2">
      <c r="A74" s="17"/>
      <c r="B74" s="14" t="s">
        <v>29</v>
      </c>
      <c r="C74" s="16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3"/>
      <c r="O74" s="14"/>
      <c r="P74" s="14"/>
      <c r="Q74" s="14"/>
      <c r="R74" s="14"/>
      <c r="S74" s="14"/>
      <c r="T74" s="13"/>
      <c r="U74" s="13"/>
      <c r="V74" s="17"/>
      <c r="W74" s="17"/>
    </row>
    <row r="75" spans="1:23" s="53" customFormat="1" ht="14.25" x14ac:dyDescent="0.2">
      <c r="A75" s="17"/>
      <c r="B75" s="14" t="s">
        <v>30</v>
      </c>
      <c r="C75" s="16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3"/>
      <c r="O75" s="14"/>
      <c r="P75" s="14"/>
      <c r="Q75" s="14"/>
      <c r="R75" s="14"/>
      <c r="S75" s="14"/>
      <c r="T75" s="13"/>
      <c r="U75" s="13"/>
      <c r="V75" s="17"/>
      <c r="W75" s="17"/>
    </row>
    <row r="76" spans="1:23" s="53" customFormat="1" ht="14.25" x14ac:dyDescent="0.2">
      <c r="A76" s="17"/>
      <c r="B76" s="14" t="s">
        <v>31</v>
      </c>
      <c r="C76" s="16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3"/>
      <c r="O76" s="14"/>
      <c r="P76" s="14"/>
      <c r="Q76" s="14"/>
      <c r="R76" s="14"/>
      <c r="S76" s="14"/>
      <c r="T76" s="13"/>
      <c r="U76" s="13"/>
      <c r="V76" s="17"/>
      <c r="W76" s="17"/>
    </row>
    <row r="77" spans="1:23" s="53" customFormat="1" ht="14.25" x14ac:dyDescent="0.2">
      <c r="A77" s="17"/>
      <c r="B77" s="14" t="s">
        <v>41</v>
      </c>
      <c r="C77" s="16"/>
      <c r="D77" s="14"/>
      <c r="E77" s="14"/>
      <c r="F77" s="13"/>
      <c r="G77" s="14"/>
      <c r="H77" s="14"/>
      <c r="I77" s="14"/>
      <c r="J77" s="14"/>
      <c r="K77" s="14"/>
      <c r="L77" s="14"/>
      <c r="M77" s="14"/>
      <c r="N77" s="13"/>
      <c r="O77" s="14"/>
      <c r="P77" s="14"/>
      <c r="Q77" s="14"/>
      <c r="R77" s="14"/>
      <c r="S77" s="14"/>
      <c r="T77" s="13"/>
      <c r="U77" s="13"/>
      <c r="V77" s="17"/>
      <c r="W77" s="17"/>
    </row>
    <row r="78" spans="1:23" s="53" customFormat="1" ht="14.25" x14ac:dyDescent="0.2">
      <c r="A78" s="17"/>
      <c r="B78" s="14" t="s">
        <v>42</v>
      </c>
      <c r="C78" s="16"/>
      <c r="D78" s="14"/>
      <c r="E78" s="14"/>
      <c r="F78" s="13"/>
      <c r="G78" s="14"/>
      <c r="H78" s="14"/>
      <c r="I78" s="14"/>
      <c r="J78" s="14"/>
      <c r="K78" s="14"/>
      <c r="L78" s="14"/>
      <c r="M78" s="14"/>
      <c r="N78" s="13"/>
      <c r="O78" s="14"/>
      <c r="P78" s="14"/>
      <c r="Q78" s="14"/>
      <c r="R78" s="14"/>
      <c r="S78" s="14"/>
      <c r="T78" s="13"/>
      <c r="U78" s="13"/>
      <c r="V78" s="17"/>
      <c r="W78" s="17"/>
    </row>
    <row r="79" spans="1:23" s="53" customFormat="1" ht="14.25" x14ac:dyDescent="0.2">
      <c r="A79" s="17"/>
      <c r="B79" s="14" t="s">
        <v>43</v>
      </c>
      <c r="C79" s="16"/>
      <c r="D79" s="14"/>
      <c r="E79" s="14"/>
      <c r="F79" s="13"/>
      <c r="G79" s="14"/>
      <c r="H79" s="14"/>
      <c r="I79" s="14"/>
      <c r="J79" s="14"/>
      <c r="K79" s="14"/>
      <c r="L79" s="14"/>
      <c r="M79" s="14"/>
      <c r="N79" s="13"/>
      <c r="O79" s="14"/>
      <c r="P79" s="14"/>
      <c r="Q79" s="14"/>
      <c r="R79" s="14"/>
      <c r="S79" s="14"/>
      <c r="T79" s="13"/>
      <c r="U79" s="13"/>
      <c r="V79" s="17"/>
      <c r="W79" s="17"/>
    </row>
    <row r="80" spans="1:23" s="53" customFormat="1" ht="14.25" x14ac:dyDescent="0.2">
      <c r="A80" s="17"/>
      <c r="B80" s="14" t="s">
        <v>44</v>
      </c>
      <c r="C80" s="16"/>
      <c r="D80" s="14"/>
      <c r="E80" s="14"/>
      <c r="F80" s="13"/>
      <c r="G80" s="14"/>
      <c r="H80" s="14"/>
      <c r="I80" s="14"/>
      <c r="J80" s="14"/>
      <c r="K80" s="14"/>
      <c r="L80" s="14"/>
      <c r="M80" s="14"/>
      <c r="N80" s="13"/>
      <c r="O80" s="14"/>
      <c r="P80" s="14"/>
      <c r="Q80" s="14"/>
      <c r="R80" s="14"/>
      <c r="S80" s="14"/>
      <c r="T80" s="13"/>
      <c r="U80" s="13"/>
      <c r="V80" s="17"/>
      <c r="W80" s="17"/>
    </row>
    <row r="81" spans="1:23" s="53" customFormat="1" ht="14.25" x14ac:dyDescent="0.2">
      <c r="A81" s="17"/>
      <c r="B81" s="14" t="s">
        <v>45</v>
      </c>
      <c r="C81" s="16"/>
      <c r="D81" s="14"/>
      <c r="E81" s="14"/>
      <c r="F81" s="13"/>
      <c r="G81" s="14"/>
      <c r="H81" s="14"/>
      <c r="I81" s="14"/>
      <c r="J81" s="14"/>
      <c r="K81" s="14"/>
      <c r="L81" s="14"/>
      <c r="M81" s="14"/>
      <c r="N81" s="13"/>
      <c r="O81" s="14"/>
      <c r="P81" s="14"/>
      <c r="Q81" s="14"/>
      <c r="R81" s="14"/>
      <c r="S81" s="14"/>
      <c r="T81" s="13"/>
      <c r="U81" s="13"/>
      <c r="V81" s="17"/>
      <c r="W81" s="17"/>
    </row>
    <row r="82" spans="1:23" s="53" customFormat="1" ht="14.25" x14ac:dyDescent="0.2">
      <c r="A82" s="17"/>
      <c r="B82" s="14" t="s">
        <v>46</v>
      </c>
      <c r="C82" s="16"/>
      <c r="D82" s="14"/>
      <c r="E82" s="14"/>
      <c r="F82" s="13"/>
      <c r="G82" s="14"/>
      <c r="H82" s="14"/>
      <c r="I82" s="14"/>
      <c r="J82" s="14"/>
      <c r="K82" s="14"/>
      <c r="L82" s="14"/>
      <c r="M82" s="14"/>
      <c r="N82" s="13"/>
      <c r="O82" s="14"/>
      <c r="P82" s="14"/>
      <c r="Q82" s="14"/>
      <c r="R82" s="14"/>
      <c r="S82" s="14"/>
      <c r="T82" s="13"/>
      <c r="U82" s="13"/>
      <c r="V82" s="17"/>
      <c r="W82" s="17"/>
    </row>
    <row r="83" spans="1:23" x14ac:dyDescent="0.2">
      <c r="N83" s="2"/>
      <c r="T83"/>
    </row>
    <row r="84" spans="1:23" x14ac:dyDescent="0.2">
      <c r="N84" s="2"/>
      <c r="T84"/>
    </row>
    <row r="85" spans="1:23" x14ac:dyDescent="0.2">
      <c r="N85" s="2"/>
      <c r="T85"/>
    </row>
    <row r="86" spans="1:23" x14ac:dyDescent="0.2">
      <c r="N86" s="2"/>
      <c r="T86"/>
    </row>
    <row r="87" spans="1:23" x14ac:dyDescent="0.2">
      <c r="N87" s="2"/>
      <c r="T87"/>
    </row>
    <row r="88" spans="1:23" x14ac:dyDescent="0.2">
      <c r="N88" s="2"/>
      <c r="T88"/>
    </row>
    <row r="89" spans="1:23" x14ac:dyDescent="0.2">
      <c r="N89" s="2"/>
      <c r="T89"/>
    </row>
    <row r="90" spans="1:23" x14ac:dyDescent="0.2">
      <c r="N90" s="2"/>
      <c r="T90"/>
    </row>
    <row r="91" spans="1:23" x14ac:dyDescent="0.2">
      <c r="N91" s="2"/>
      <c r="T91"/>
    </row>
    <row r="92" spans="1:23" x14ac:dyDescent="0.2">
      <c r="N92" s="2"/>
      <c r="T92"/>
    </row>
    <row r="93" spans="1:23" x14ac:dyDescent="0.2">
      <c r="N93" s="2"/>
      <c r="T93"/>
    </row>
    <row r="94" spans="1:23" x14ac:dyDescent="0.2">
      <c r="N94" s="2"/>
      <c r="T94"/>
    </row>
    <row r="95" spans="1:23" x14ac:dyDescent="0.2">
      <c r="N95" s="2"/>
      <c r="T95"/>
    </row>
    <row r="96" spans="1:23" x14ac:dyDescent="0.2">
      <c r="N96" s="2"/>
      <c r="T96"/>
    </row>
    <row r="97" spans="14:20" x14ac:dyDescent="0.2">
      <c r="N97" s="2"/>
      <c r="T97"/>
    </row>
    <row r="98" spans="14:20" x14ac:dyDescent="0.2">
      <c r="N98" s="2"/>
      <c r="T98"/>
    </row>
    <row r="99" spans="14:20" x14ac:dyDescent="0.2">
      <c r="N99" s="2"/>
      <c r="T99"/>
    </row>
    <row r="100" spans="14:20" x14ac:dyDescent="0.2">
      <c r="N100" s="2"/>
      <c r="T100"/>
    </row>
    <row r="101" spans="14:20" x14ac:dyDescent="0.2">
      <c r="N101" s="2"/>
      <c r="T101"/>
    </row>
    <row r="102" spans="14:20" x14ac:dyDescent="0.2">
      <c r="N102" s="2"/>
      <c r="T102"/>
    </row>
    <row r="103" spans="14:20" x14ac:dyDescent="0.2">
      <c r="N103" s="2"/>
      <c r="T103"/>
    </row>
    <row r="104" spans="14:20" x14ac:dyDescent="0.2">
      <c r="N104" s="2"/>
      <c r="T104"/>
    </row>
    <row r="105" spans="14:20" x14ac:dyDescent="0.2">
      <c r="N105" s="2"/>
      <c r="T105"/>
    </row>
    <row r="106" spans="14:20" x14ac:dyDescent="0.2">
      <c r="N106" s="2"/>
      <c r="T106"/>
    </row>
    <row r="107" spans="14:20" x14ac:dyDescent="0.2">
      <c r="N107" s="2"/>
      <c r="T107"/>
    </row>
    <row r="108" spans="14:20" x14ac:dyDescent="0.2">
      <c r="N108" s="2"/>
      <c r="T108"/>
    </row>
    <row r="109" spans="14:20" x14ac:dyDescent="0.2">
      <c r="N109" s="2"/>
      <c r="T109"/>
    </row>
    <row r="110" spans="14:20" x14ac:dyDescent="0.2">
      <c r="N110" s="2"/>
      <c r="T110"/>
    </row>
    <row r="111" spans="14:20" x14ac:dyDescent="0.2">
      <c r="N111" s="2"/>
      <c r="T111"/>
    </row>
    <row r="112" spans="14:20" x14ac:dyDescent="0.2">
      <c r="N112" s="2"/>
      <c r="T112"/>
    </row>
    <row r="113" spans="14:20" x14ac:dyDescent="0.2">
      <c r="N113" s="2"/>
      <c r="T113"/>
    </row>
    <row r="114" spans="14:20" x14ac:dyDescent="0.2">
      <c r="N114" s="2"/>
      <c r="T114"/>
    </row>
    <row r="115" spans="14:20" x14ac:dyDescent="0.2">
      <c r="N115" s="2"/>
      <c r="T115"/>
    </row>
    <row r="116" spans="14:20" x14ac:dyDescent="0.2">
      <c r="N116" s="2"/>
      <c r="T116"/>
    </row>
    <row r="117" spans="14:20" x14ac:dyDescent="0.2">
      <c r="N117" s="2"/>
      <c r="T117"/>
    </row>
    <row r="118" spans="14:20" x14ac:dyDescent="0.2">
      <c r="N118" s="2"/>
      <c r="T118"/>
    </row>
    <row r="119" spans="14:20" x14ac:dyDescent="0.2">
      <c r="N119" s="2"/>
      <c r="T119"/>
    </row>
    <row r="120" spans="14:20" x14ac:dyDescent="0.2">
      <c r="N120" s="2"/>
      <c r="T120"/>
    </row>
    <row r="121" spans="14:20" x14ac:dyDescent="0.2">
      <c r="N121" s="2"/>
      <c r="T121"/>
    </row>
    <row r="122" spans="14:20" x14ac:dyDescent="0.2">
      <c r="N122" s="2"/>
      <c r="T122"/>
    </row>
    <row r="123" spans="14:20" x14ac:dyDescent="0.2">
      <c r="N123" s="2"/>
      <c r="T123"/>
    </row>
    <row r="124" spans="14:20" x14ac:dyDescent="0.2">
      <c r="N124" s="2"/>
      <c r="T124"/>
    </row>
    <row r="125" spans="14:20" x14ac:dyDescent="0.2">
      <c r="N125" s="2"/>
      <c r="T125"/>
    </row>
    <row r="126" spans="14:20" x14ac:dyDescent="0.2">
      <c r="N126" s="2"/>
      <c r="T126"/>
    </row>
    <row r="127" spans="14:20" x14ac:dyDescent="0.2">
      <c r="N127" s="2"/>
      <c r="T127"/>
    </row>
    <row r="128" spans="14:20" x14ac:dyDescent="0.2">
      <c r="N128" s="2"/>
      <c r="T128"/>
    </row>
    <row r="129" spans="14:20" x14ac:dyDescent="0.2">
      <c r="N129" s="2"/>
      <c r="T129"/>
    </row>
    <row r="130" spans="14:20" x14ac:dyDescent="0.2">
      <c r="N130" s="2"/>
      <c r="T130"/>
    </row>
    <row r="131" spans="14:20" x14ac:dyDescent="0.2">
      <c r="N131" s="2"/>
      <c r="T131"/>
    </row>
    <row r="132" spans="14:20" x14ac:dyDescent="0.2">
      <c r="N132" s="2"/>
      <c r="T132"/>
    </row>
    <row r="133" spans="14:20" x14ac:dyDescent="0.2">
      <c r="N133" s="2"/>
      <c r="T133"/>
    </row>
    <row r="134" spans="14:20" x14ac:dyDescent="0.2">
      <c r="N134" s="2"/>
      <c r="T134"/>
    </row>
    <row r="135" spans="14:20" x14ac:dyDescent="0.2">
      <c r="N135" s="2"/>
      <c r="T135"/>
    </row>
    <row r="136" spans="14:20" x14ac:dyDescent="0.2">
      <c r="N136" s="2"/>
      <c r="T136"/>
    </row>
    <row r="137" spans="14:20" x14ac:dyDescent="0.2">
      <c r="N137" s="2"/>
      <c r="T137"/>
    </row>
    <row r="138" spans="14:20" x14ac:dyDescent="0.2">
      <c r="N138" s="2"/>
      <c r="T138"/>
    </row>
    <row r="139" spans="14:20" x14ac:dyDescent="0.2">
      <c r="N139" s="2"/>
      <c r="T139"/>
    </row>
    <row r="140" spans="14:20" x14ac:dyDescent="0.2">
      <c r="N140" s="2"/>
      <c r="T140"/>
    </row>
    <row r="141" spans="14:20" x14ac:dyDescent="0.2">
      <c r="N141" s="2"/>
      <c r="T141"/>
    </row>
    <row r="142" spans="14:20" x14ac:dyDescent="0.2">
      <c r="N142" s="2"/>
      <c r="T142"/>
    </row>
    <row r="143" spans="14:20" x14ac:dyDescent="0.2">
      <c r="N143" s="2"/>
      <c r="T143"/>
    </row>
    <row r="144" spans="14:20" x14ac:dyDescent="0.2">
      <c r="N144" s="2"/>
      <c r="T144"/>
    </row>
    <row r="145" spans="14:20" x14ac:dyDescent="0.2">
      <c r="N145" s="2"/>
      <c r="T145"/>
    </row>
    <row r="146" spans="14:20" x14ac:dyDescent="0.2">
      <c r="N146" s="2"/>
      <c r="T146"/>
    </row>
    <row r="147" spans="14:20" x14ac:dyDescent="0.2">
      <c r="N147" s="2"/>
      <c r="T147"/>
    </row>
    <row r="148" spans="14:20" x14ac:dyDescent="0.2">
      <c r="N148" s="2"/>
      <c r="T148"/>
    </row>
    <row r="149" spans="14:20" x14ac:dyDescent="0.2">
      <c r="N149" s="2"/>
      <c r="T149"/>
    </row>
    <row r="150" spans="14:20" x14ac:dyDescent="0.2">
      <c r="N150" s="2"/>
      <c r="T150"/>
    </row>
    <row r="151" spans="14:20" x14ac:dyDescent="0.2">
      <c r="N151" s="2"/>
      <c r="T151"/>
    </row>
    <row r="152" spans="14:20" x14ac:dyDescent="0.2">
      <c r="N152" s="2"/>
      <c r="T152"/>
    </row>
    <row r="153" spans="14:20" x14ac:dyDescent="0.2">
      <c r="N153" s="2"/>
      <c r="T153"/>
    </row>
    <row r="154" spans="14:20" x14ac:dyDescent="0.2">
      <c r="N154" s="2"/>
      <c r="T154"/>
    </row>
    <row r="155" spans="14:20" x14ac:dyDescent="0.2">
      <c r="N155" s="2"/>
      <c r="T155"/>
    </row>
    <row r="156" spans="14:20" x14ac:dyDescent="0.2">
      <c r="N156" s="2"/>
      <c r="T156"/>
    </row>
    <row r="157" spans="14:20" x14ac:dyDescent="0.2">
      <c r="N157" s="2"/>
      <c r="T157"/>
    </row>
    <row r="158" spans="14:20" x14ac:dyDescent="0.2">
      <c r="N158" s="2"/>
      <c r="T158"/>
    </row>
    <row r="159" spans="14:20" x14ac:dyDescent="0.2">
      <c r="N159" s="2"/>
      <c r="T159"/>
    </row>
    <row r="160" spans="14:20" x14ac:dyDescent="0.2">
      <c r="N160" s="2"/>
      <c r="T160"/>
    </row>
    <row r="161" spans="14:20" x14ac:dyDescent="0.2">
      <c r="N161" s="2"/>
      <c r="T161"/>
    </row>
    <row r="162" spans="14:20" x14ac:dyDescent="0.2">
      <c r="N162" s="2"/>
      <c r="T162"/>
    </row>
    <row r="163" spans="14:20" x14ac:dyDescent="0.2">
      <c r="N163" s="2"/>
      <c r="T163"/>
    </row>
    <row r="164" spans="14:20" x14ac:dyDescent="0.2">
      <c r="N164" s="2"/>
      <c r="T164"/>
    </row>
    <row r="165" spans="14:20" x14ac:dyDescent="0.2">
      <c r="N165" s="2"/>
      <c r="T165"/>
    </row>
    <row r="166" spans="14:20" x14ac:dyDescent="0.2">
      <c r="N166" s="2"/>
      <c r="T166"/>
    </row>
    <row r="167" spans="14:20" x14ac:dyDescent="0.2">
      <c r="N167" s="2"/>
      <c r="T167"/>
    </row>
    <row r="168" spans="14:20" x14ac:dyDescent="0.2">
      <c r="N168" s="2"/>
      <c r="T168"/>
    </row>
    <row r="169" spans="14:20" x14ac:dyDescent="0.2">
      <c r="N169" s="2"/>
      <c r="T169"/>
    </row>
    <row r="170" spans="14:20" x14ac:dyDescent="0.2">
      <c r="N170" s="2"/>
      <c r="T170"/>
    </row>
    <row r="171" spans="14:20" x14ac:dyDescent="0.2">
      <c r="N171" s="2"/>
      <c r="T171"/>
    </row>
    <row r="172" spans="14:20" x14ac:dyDescent="0.2">
      <c r="N172" s="2"/>
      <c r="T172"/>
    </row>
    <row r="173" spans="14:20" x14ac:dyDescent="0.2">
      <c r="N173" s="2"/>
      <c r="T173"/>
    </row>
    <row r="174" spans="14:20" x14ac:dyDescent="0.2">
      <c r="N174" s="2"/>
      <c r="T174"/>
    </row>
    <row r="175" spans="14:20" x14ac:dyDescent="0.2">
      <c r="N175"/>
      <c r="T175"/>
    </row>
    <row r="176" spans="14:20" x14ac:dyDescent="0.2">
      <c r="N176"/>
      <c r="T176"/>
    </row>
    <row r="177" spans="14:20" x14ac:dyDescent="0.2">
      <c r="N177"/>
      <c r="T177"/>
    </row>
    <row r="178" spans="14:20" x14ac:dyDescent="0.2">
      <c r="N178"/>
      <c r="T178"/>
    </row>
    <row r="179" spans="14:20" x14ac:dyDescent="0.2">
      <c r="N179"/>
      <c r="T179"/>
    </row>
    <row r="180" spans="14:20" x14ac:dyDescent="0.2">
      <c r="N180"/>
      <c r="T180"/>
    </row>
    <row r="181" spans="14:20" x14ac:dyDescent="0.2">
      <c r="N181"/>
      <c r="T181"/>
    </row>
    <row r="182" spans="14:20" x14ac:dyDescent="0.2">
      <c r="N182"/>
      <c r="T182"/>
    </row>
    <row r="183" spans="14:20" x14ac:dyDescent="0.2">
      <c r="N183"/>
      <c r="T183"/>
    </row>
    <row r="184" spans="14:20" x14ac:dyDescent="0.2">
      <c r="N184"/>
      <c r="T184"/>
    </row>
    <row r="185" spans="14:20" x14ac:dyDescent="0.2">
      <c r="N185"/>
      <c r="T185"/>
    </row>
    <row r="186" spans="14:20" x14ac:dyDescent="0.2">
      <c r="N186"/>
      <c r="T186"/>
    </row>
    <row r="187" spans="14:20" x14ac:dyDescent="0.2">
      <c r="N187"/>
      <c r="T187"/>
    </row>
    <row r="188" spans="14:20" x14ac:dyDescent="0.2">
      <c r="N188"/>
      <c r="T188"/>
    </row>
    <row r="189" spans="14:20" x14ac:dyDescent="0.2">
      <c r="N189"/>
      <c r="T189"/>
    </row>
    <row r="190" spans="14:20" x14ac:dyDescent="0.2">
      <c r="N190"/>
      <c r="T190"/>
    </row>
    <row r="191" spans="14:20" x14ac:dyDescent="0.2">
      <c r="N191"/>
      <c r="T191"/>
    </row>
    <row r="192" spans="14:20" x14ac:dyDescent="0.2">
      <c r="N192"/>
      <c r="T192"/>
    </row>
    <row r="193" spans="14:20" x14ac:dyDescent="0.2">
      <c r="N193"/>
      <c r="T193"/>
    </row>
    <row r="194" spans="14:20" x14ac:dyDescent="0.2">
      <c r="N194"/>
      <c r="T194"/>
    </row>
    <row r="195" spans="14:20" x14ac:dyDescent="0.2">
      <c r="N195"/>
      <c r="T195"/>
    </row>
    <row r="196" spans="14:20" x14ac:dyDescent="0.2">
      <c r="N196"/>
      <c r="T196"/>
    </row>
    <row r="197" spans="14:20" x14ac:dyDescent="0.2">
      <c r="N197"/>
    </row>
    <row r="198" spans="14:20" x14ac:dyDescent="0.2">
      <c r="N198"/>
    </row>
    <row r="199" spans="14:20" x14ac:dyDescent="0.2">
      <c r="N199"/>
    </row>
    <row r="200" spans="14:20" x14ac:dyDescent="0.2">
      <c r="N200"/>
    </row>
    <row r="201" spans="14:20" x14ac:dyDescent="0.2">
      <c r="N201"/>
    </row>
    <row r="202" spans="14:20" x14ac:dyDescent="0.2">
      <c r="N202"/>
    </row>
    <row r="203" spans="14:20" x14ac:dyDescent="0.2">
      <c r="N203"/>
    </row>
    <row r="204" spans="14:20" x14ac:dyDescent="0.2">
      <c r="N204"/>
    </row>
    <row r="205" spans="14:20" x14ac:dyDescent="0.2">
      <c r="N205"/>
    </row>
    <row r="206" spans="14:20" x14ac:dyDescent="0.2">
      <c r="N206"/>
    </row>
    <row r="207" spans="14:20" x14ac:dyDescent="0.2">
      <c r="N207"/>
    </row>
    <row r="208" spans="14:20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  <row r="236" spans="14:14" x14ac:dyDescent="0.2">
      <c r="N236"/>
    </row>
    <row r="237" spans="14:14" x14ac:dyDescent="0.2">
      <c r="N237"/>
    </row>
    <row r="238" spans="14:14" x14ac:dyDescent="0.2">
      <c r="N238"/>
    </row>
    <row r="239" spans="14:14" x14ac:dyDescent="0.2">
      <c r="N239"/>
    </row>
    <row r="240" spans="14:14" x14ac:dyDescent="0.2">
      <c r="N240"/>
    </row>
    <row r="241" spans="14:14" x14ac:dyDescent="0.2">
      <c r="N241"/>
    </row>
    <row r="242" spans="14:14" x14ac:dyDescent="0.2">
      <c r="N242"/>
    </row>
  </sheetData>
  <phoneticPr fontId="0" type="noConversion"/>
  <pageMargins left="0.75" right="0.75" top="1" bottom="1" header="0.5" footer="0.5"/>
  <pageSetup scale="41" fitToWidth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2BE9619-4E92-4216-8058-5F4744FD41F6}"/>
</file>

<file path=customXml/itemProps2.xml><?xml version="1.0" encoding="utf-8"?>
<ds:datastoreItem xmlns:ds="http://schemas.openxmlformats.org/officeDocument/2006/customXml" ds:itemID="{D4EA8A0C-4CD3-4146-BA7E-F7427C4EF3EC}"/>
</file>

<file path=customXml/itemProps3.xml><?xml version="1.0" encoding="utf-8"?>
<ds:datastoreItem xmlns:ds="http://schemas.openxmlformats.org/officeDocument/2006/customXml" ds:itemID="{89BAE164-C737-4914-A6C3-2E0E23020B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2018-10-29T14:28:51Z</cp:lastPrinted>
  <dcterms:created xsi:type="dcterms:W3CDTF">2003-04-24T14:06:32Z</dcterms:created>
  <dcterms:modified xsi:type="dcterms:W3CDTF">2018-10-29T14:29:03Z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