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NOV18\"/>
    </mc:Choice>
  </mc:AlternateContent>
  <xr:revisionPtr revIDLastSave="0" documentId="8_{D7ADA267-67D5-4678-9596-6B007976E849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'1B1'!$C$1:$R$82</definedName>
  </definedNames>
  <calcPr calcId="179017"/>
</workbook>
</file>

<file path=xl/calcChain.xml><?xml version="1.0" encoding="utf-8"?>
<calcChain xmlns="http://schemas.openxmlformats.org/spreadsheetml/2006/main">
  <c r="R68" i="1" l="1"/>
  <c r="Q68" i="1"/>
  <c r="K68" i="1"/>
  <c r="R66" i="1"/>
  <c r="Q66" i="1"/>
  <c r="K66" i="1"/>
  <c r="K65" i="1"/>
  <c r="K61" i="1"/>
  <c r="R59" i="1"/>
  <c r="Q59" i="1"/>
  <c r="K59" i="1"/>
  <c r="K57" i="1"/>
  <c r="K55" i="1"/>
  <c r="K49" i="1"/>
  <c r="K48" i="1"/>
  <c r="R42" i="1"/>
  <c r="Q42" i="1"/>
  <c r="K42" i="1"/>
  <c r="R41" i="1"/>
  <c r="Q41" i="1"/>
  <c r="K41" i="1"/>
  <c r="K40" i="1"/>
  <c r="R39" i="1"/>
  <c r="Q39" i="1"/>
  <c r="P39" i="1"/>
  <c r="O39" i="1"/>
  <c r="N39" i="1"/>
  <c r="J39" i="1"/>
  <c r="K39" i="1" s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P34" i="1"/>
  <c r="R34" i="1" s="1"/>
  <c r="O34" i="1"/>
  <c r="N34" i="1"/>
  <c r="K34" i="1"/>
  <c r="J34" i="1"/>
  <c r="I34" i="1"/>
  <c r="G34" i="1"/>
  <c r="F34" i="1"/>
  <c r="E34" i="1"/>
  <c r="R32" i="1"/>
  <c r="Q32" i="1"/>
  <c r="K32" i="1"/>
  <c r="R31" i="1"/>
  <c r="Q31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R26" i="1"/>
  <c r="P26" i="1"/>
  <c r="Q26" i="1" s="1"/>
  <c r="O26" i="1"/>
  <c r="N26" i="1"/>
  <c r="J26" i="1"/>
  <c r="I26" i="1"/>
  <c r="K26" i="1" s="1"/>
  <c r="G26" i="1"/>
  <c r="F26" i="1"/>
  <c r="E26" i="1"/>
  <c r="P23" i="1"/>
  <c r="R23" i="1" s="1"/>
  <c r="O23" i="1"/>
  <c r="N23" i="1"/>
  <c r="K23" i="1"/>
  <c r="J23" i="1"/>
  <c r="I23" i="1"/>
  <c r="G23" i="1"/>
  <c r="F23" i="1"/>
  <c r="E23" i="1"/>
  <c r="P22" i="1"/>
  <c r="P21" i="1" s="1"/>
  <c r="O22" i="1"/>
  <c r="O21" i="1" s="1"/>
  <c r="N22" i="1"/>
  <c r="N21" i="1" s="1"/>
  <c r="J22" i="1"/>
  <c r="K22" i="1" s="1"/>
  <c r="I22" i="1"/>
  <c r="G22" i="1"/>
  <c r="F22" i="1"/>
  <c r="F21" i="1" s="1"/>
  <c r="E22" i="1"/>
  <c r="E21" i="1" s="1"/>
  <c r="E15" i="1" s="1"/>
  <c r="J21" i="1"/>
  <c r="K21" i="1" s="1"/>
  <c r="I21" i="1"/>
  <c r="G21" i="1"/>
  <c r="P20" i="1"/>
  <c r="R20" i="1" s="1"/>
  <c r="O20" i="1"/>
  <c r="N20" i="1"/>
  <c r="N17" i="1" s="1"/>
  <c r="J20" i="1"/>
  <c r="K20" i="1" s="1"/>
  <c r="I20" i="1"/>
  <c r="G20" i="1"/>
  <c r="F20" i="1"/>
  <c r="E20" i="1"/>
  <c r="R19" i="1"/>
  <c r="Q19" i="1"/>
  <c r="P19" i="1"/>
  <c r="O19" i="1"/>
  <c r="N19" i="1"/>
  <c r="J19" i="1"/>
  <c r="K19" i="1" s="1"/>
  <c r="I19" i="1"/>
  <c r="G19" i="1"/>
  <c r="F19" i="1"/>
  <c r="F17" i="1" s="1"/>
  <c r="F15" i="1" s="1"/>
  <c r="E19" i="1"/>
  <c r="R18" i="1"/>
  <c r="P18" i="1"/>
  <c r="Q18" i="1" s="1"/>
  <c r="O18" i="1"/>
  <c r="N18" i="1"/>
  <c r="J18" i="1"/>
  <c r="J17" i="1" s="1"/>
  <c r="I18" i="1"/>
  <c r="I17" i="1" s="1"/>
  <c r="I15" i="1" s="1"/>
  <c r="G18" i="1"/>
  <c r="G17" i="1" s="1"/>
  <c r="G15" i="1" s="1"/>
  <c r="F18" i="1"/>
  <c r="E18" i="1"/>
  <c r="P17" i="1"/>
  <c r="R17" i="1" s="1"/>
  <c r="O17" i="1"/>
  <c r="E17" i="1"/>
  <c r="R13" i="1"/>
  <c r="Q13" i="1"/>
  <c r="K13" i="1"/>
  <c r="K17" i="1" l="1"/>
  <c r="J15" i="1"/>
  <c r="K15" i="1" s="1"/>
  <c r="R21" i="1"/>
  <c r="Q21" i="1"/>
  <c r="P15" i="1"/>
  <c r="O15" i="1"/>
  <c r="N15" i="1"/>
  <c r="Q22" i="1"/>
  <c r="Q17" i="1"/>
  <c r="R22" i="1"/>
  <c r="K18" i="1"/>
  <c r="Q20" i="1"/>
  <c r="Q23" i="1"/>
  <c r="Q34" i="1"/>
  <c r="Q15" i="1" l="1"/>
  <c r="R15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<sst xmlns="http://schemas.openxmlformats.org/spreadsheetml/2006/main" count="84" uniqueCount="75">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</sst>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  <scheme val="major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95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49" fontId="5" fillId="0" borderId="0" xfId="0" applyNumberFormat="1" applyFont="1"/>
    <xf numFmtId="49" fontId="7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0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0" xfId="0" applyFont="1" applyBorder="1"/>
    <xf numFmtId="0" fontId="9" fillId="0" borderId="0" xfId="0" applyFont="1" applyBorder="1"/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0" fillId="0" borderId="5" xfId="0" applyBorder="1"/>
    <xf numFmtId="0" fontId="4" fillId="0" borderId="6" xfId="0" applyFont="1" applyBorder="1"/>
    <xf numFmtId="41" fontId="0" fillId="0" borderId="6" xfId="0" applyNumberForma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0" fillId="0" borderId="2" xfId="0" applyBorder="1"/>
    <xf numFmtId="42" fontId="3" fillId="0" borderId="3" xfId="0" applyNumberFormat="1" applyFont="1" applyBorder="1" applyAlignment="1">
      <alignment horizontal="centerContinuous"/>
    </xf>
    <xf numFmtId="0" fontId="6" fillId="0" borderId="2" xfId="0" applyFont="1" applyBorder="1"/>
    <xf numFmtId="42" fontId="9" fillId="0" borderId="4" xfId="0" applyNumberFormat="1" applyFont="1" applyBorder="1"/>
    <xf numFmtId="42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0" fontId="12" fillId="0" borderId="2" xfId="0" applyFont="1" applyBorder="1"/>
    <xf numFmtId="3" fontId="9" fillId="0" borderId="2" xfId="0" applyNumberFormat="1" applyFont="1" applyBorder="1"/>
    <xf numFmtId="41" fontId="9" fillId="0" borderId="1" xfId="0" applyNumberFormat="1" applyFont="1" applyBorder="1" applyAlignment="1">
      <alignment horizontal="centerContinuous"/>
    </xf>
    <xf numFmtId="42" fontId="9" fillId="0" borderId="1" xfId="0" applyNumberFormat="1" applyFont="1" applyBorder="1" applyAlignment="1">
      <alignment horizontal="centerContinuous"/>
    </xf>
    <xf numFmtId="0" fontId="9" fillId="0" borderId="1" xfId="0" applyNumberFormat="1" applyFont="1" applyBorder="1" applyAlignment="1">
      <alignment horizontal="center"/>
    </xf>
    <xf numFmtId="42" fontId="9" fillId="0" borderId="3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/>
    <xf numFmtId="42" fontId="13" fillId="0" borderId="4" xfId="0" applyNumberFormat="1" applyFont="1" applyBorder="1" applyAlignment="1">
      <alignment horizontal="center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16" fillId="0" borderId="0" xfId="0" applyFont="1" applyBorder="1"/>
    <xf numFmtId="41" fontId="16" fillId="0" borderId="2" xfId="0" applyNumberFormat="1" applyFont="1" applyBorder="1"/>
    <xf numFmtId="41" fontId="17" fillId="0" borderId="0" xfId="0" applyNumberFormat="1" applyFont="1" applyBorder="1"/>
    <xf numFmtId="42" fontId="17" fillId="0" borderId="0" xfId="0" applyNumberFormat="1" applyFont="1" applyBorder="1"/>
    <xf numFmtId="42" fontId="18" fillId="0" borderId="0" xfId="0" applyNumberFormat="1" applyFont="1" applyBorder="1"/>
    <xf numFmtId="42" fontId="18" fillId="0" borderId="4" xfId="0" applyNumberFormat="1" applyFont="1" applyBorder="1"/>
    <xf numFmtId="3" fontId="16" fillId="0" borderId="2" xfId="0" applyNumberFormat="1" applyFont="1" applyBorder="1"/>
    <xf numFmtId="0" fontId="18" fillId="0" borderId="0" xfId="0" applyFont="1" applyBorder="1"/>
    <xf numFmtId="41" fontId="18" fillId="0" borderId="0" xfId="1" applyNumberFormat="1" applyFont="1" applyBorder="1"/>
    <xf numFmtId="42" fontId="18" fillId="0" borderId="0" xfId="2" applyNumberFormat="1" applyFont="1" applyBorder="1"/>
    <xf numFmtId="41" fontId="18" fillId="0" borderId="0" xfId="0" applyNumberFormat="1" applyFont="1" applyBorder="1"/>
    <xf numFmtId="41" fontId="18" fillId="0" borderId="0" xfId="0" applyNumberFormat="1" applyFont="1" applyBorder="1" applyAlignment="1">
      <alignment horizontal="center"/>
    </xf>
    <xf numFmtId="0" fontId="16" fillId="0" borderId="2" xfId="0" applyFont="1" applyBorder="1"/>
    <xf numFmtId="42" fontId="18" fillId="0" borderId="0" xfId="1" applyNumberFormat="1" applyFont="1" applyBorder="1"/>
    <xf numFmtId="41" fontId="18" fillId="0" borderId="0" xfId="1" applyNumberFormat="1" applyFont="1" applyBorder="1" applyAlignment="1">
      <alignment horizontal="right"/>
    </xf>
    <xf numFmtId="42" fontId="18" fillId="0" borderId="0" xfId="1" applyNumberFormat="1" applyFont="1" applyBorder="1" applyAlignment="1">
      <alignment horizontal="right"/>
    </xf>
    <xf numFmtId="3" fontId="19" fillId="0" borderId="2" xfId="0" applyNumberFormat="1" applyFont="1" applyBorder="1"/>
    <xf numFmtId="0" fontId="18" fillId="0" borderId="2" xfId="0" applyFont="1" applyBorder="1"/>
    <xf numFmtId="0" fontId="18" fillId="0" borderId="0" xfId="0" applyNumberFormat="1" applyFont="1" applyBorder="1" applyAlignment="1">
      <alignment horizontal="center"/>
    </xf>
    <xf numFmtId="3" fontId="18" fillId="0" borderId="2" xfId="0" applyNumberFormat="1" applyFont="1" applyBorder="1"/>
    <xf numFmtId="0" fontId="20" fillId="0" borderId="2" xfId="0" applyFont="1" applyBorder="1"/>
    <xf numFmtId="42" fontId="18" fillId="0" borderId="2" xfId="0" applyNumberFormat="1" applyFont="1" applyBorder="1"/>
    <xf numFmtId="0" fontId="0" fillId="0" borderId="8" xfId="0" applyBorder="1"/>
    <xf numFmtId="0" fontId="0" fillId="0" borderId="9" xfId="0" applyBorder="1"/>
    <xf numFmtId="41" fontId="0" fillId="0" borderId="9" xfId="0" applyNumberFormat="1" applyBorder="1"/>
    <xf numFmtId="0" fontId="0" fillId="0" borderId="0" xfId="0" applyBorder="1"/>
    <xf numFmtId="41" fontId="11" fillId="0" borderId="0" xfId="0" applyNumberFormat="1" applyFont="1" applyBorder="1"/>
    <xf numFmtId="42" fontId="11" fillId="0" borderId="0" xfId="0" applyNumberFormat="1" applyFont="1" applyBorder="1"/>
    <xf numFmtId="0" fontId="11" fillId="0" borderId="0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6"/>
  <sheetViews>
    <sheetView tabSelected="1" workbookViewId="0">
      <selection activeCell="C1" sqref="C1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.85546875" style="1" bestFit="1" customWidth="1"/>
    <col min="7" max="7" width="16.7109375" style="3" bestFit="1" customWidth="1"/>
    <col min="8" max="8" width="4.28515625" style="1" customWidth="1"/>
    <col min="9" max="9" width="8.85546875" style="1" bestFit="1" customWidth="1"/>
    <col min="10" max="10" width="16.710937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11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74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4"/>
      <c r="D4" s="35"/>
      <c r="E4" s="36"/>
      <c r="F4" s="37"/>
      <c r="G4" s="38"/>
      <c r="H4" s="37"/>
      <c r="I4" s="37"/>
      <c r="J4" s="38"/>
      <c r="K4" s="38"/>
      <c r="L4" s="39"/>
      <c r="M4" s="37"/>
      <c r="N4" s="37"/>
      <c r="O4" s="37"/>
      <c r="P4" s="38"/>
      <c r="Q4" s="38"/>
      <c r="R4" s="40"/>
      <c r="S4"/>
      <c r="T4"/>
    </row>
    <row r="5" spans="1:20" ht="18.75" x14ac:dyDescent="0.3">
      <c r="B5" s="10"/>
      <c r="C5" s="41"/>
      <c r="D5" s="24"/>
      <c r="E5" s="20" t="s">
        <v>64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2"/>
      <c r="S5"/>
      <c r="T5"/>
    </row>
    <row r="6" spans="1:20" ht="15" x14ac:dyDescent="0.25">
      <c r="B6" s="10"/>
      <c r="C6" s="43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4"/>
      <c r="S6"/>
      <c r="T6"/>
    </row>
    <row r="7" spans="1:20" ht="15" x14ac:dyDescent="0.25">
      <c r="B7" s="10"/>
      <c r="C7" s="51"/>
      <c r="D7" s="25"/>
      <c r="E7" s="52" t="s">
        <v>69</v>
      </c>
      <c r="F7" s="52"/>
      <c r="G7" s="53"/>
      <c r="H7" s="28"/>
      <c r="I7" s="52" t="s">
        <v>0</v>
      </c>
      <c r="J7" s="53"/>
      <c r="K7" s="53"/>
      <c r="L7" s="54"/>
      <c r="M7" s="26"/>
      <c r="N7" s="52" t="s">
        <v>1</v>
      </c>
      <c r="O7" s="52"/>
      <c r="P7" s="53"/>
      <c r="Q7" s="53"/>
      <c r="R7" s="55"/>
      <c r="S7"/>
      <c r="T7"/>
    </row>
    <row r="8" spans="1:20" ht="15" x14ac:dyDescent="0.25">
      <c r="B8" s="10"/>
      <c r="C8" s="51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56"/>
      <c r="N8" s="28"/>
      <c r="O8" s="28"/>
      <c r="P8" s="29"/>
      <c r="Q8" s="29"/>
      <c r="R8" s="44"/>
      <c r="S8"/>
      <c r="T8"/>
    </row>
    <row r="9" spans="1:20" ht="15" x14ac:dyDescent="0.25">
      <c r="B9" s="10"/>
      <c r="C9" s="51"/>
      <c r="D9" s="25"/>
      <c r="E9" s="56"/>
      <c r="F9" s="56"/>
      <c r="G9" s="31"/>
      <c r="H9" s="28"/>
      <c r="I9" s="28"/>
      <c r="J9" s="29"/>
      <c r="K9" s="29"/>
      <c r="L9" s="30" t="s">
        <v>12</v>
      </c>
      <c r="M9" s="56"/>
      <c r="N9" s="56"/>
      <c r="O9" s="56"/>
      <c r="P9" s="31"/>
      <c r="Q9" s="53" t="s">
        <v>2</v>
      </c>
      <c r="R9" s="55"/>
      <c r="S9"/>
      <c r="T9"/>
    </row>
    <row r="10" spans="1:20" ht="15" x14ac:dyDescent="0.25">
      <c r="B10" s="10"/>
      <c r="C10" s="51"/>
      <c r="D10" s="25"/>
      <c r="E10" s="56"/>
      <c r="F10" s="56"/>
      <c r="G10" s="31"/>
      <c r="H10" s="28"/>
      <c r="I10" s="56"/>
      <c r="J10" s="31" t="s">
        <v>3</v>
      </c>
      <c r="K10" s="31" t="s">
        <v>4</v>
      </c>
      <c r="L10" s="30" t="s">
        <v>10</v>
      </c>
      <c r="M10" s="56"/>
      <c r="N10" s="56" t="s">
        <v>3</v>
      </c>
      <c r="O10" s="56"/>
      <c r="P10" s="31"/>
      <c r="Q10" s="31"/>
      <c r="R10" s="45"/>
      <c r="S10"/>
      <c r="T10"/>
    </row>
    <row r="11" spans="1:20" ht="17.25" x14ac:dyDescent="0.4">
      <c r="B11" s="10"/>
      <c r="C11" s="57" t="s">
        <v>5</v>
      </c>
      <c r="D11" s="25"/>
      <c r="E11" s="58" t="s">
        <v>6</v>
      </c>
      <c r="F11" s="58" t="s">
        <v>7</v>
      </c>
      <c r="G11" s="59" t="s">
        <v>8</v>
      </c>
      <c r="H11" s="28"/>
      <c r="I11" s="58" t="s">
        <v>7</v>
      </c>
      <c r="J11" s="59" t="s">
        <v>8</v>
      </c>
      <c r="K11" s="59" t="s">
        <v>8</v>
      </c>
      <c r="L11" s="60" t="s">
        <v>13</v>
      </c>
      <c r="M11" s="56"/>
      <c r="N11" s="61" t="s">
        <v>6</v>
      </c>
      <c r="O11" s="58" t="s">
        <v>7</v>
      </c>
      <c r="P11" s="59" t="s">
        <v>8</v>
      </c>
      <c r="Q11" s="59" t="s">
        <v>9</v>
      </c>
      <c r="R11" s="62" t="s">
        <v>10</v>
      </c>
      <c r="S11"/>
      <c r="T11"/>
    </row>
    <row r="12" spans="1:20" ht="15" x14ac:dyDescent="0.25">
      <c r="B12" s="5"/>
      <c r="C12" s="50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5"/>
      <c r="S12"/>
      <c r="T12"/>
    </row>
    <row r="13" spans="1:20" ht="14.25" x14ac:dyDescent="0.2">
      <c r="A13" s="2"/>
      <c r="B13" s="14">
        <v>1</v>
      </c>
      <c r="C13" s="67" t="s">
        <v>65</v>
      </c>
      <c r="D13" s="66"/>
      <c r="E13" s="68">
        <v>12126</v>
      </c>
      <c r="F13" s="68">
        <v>16963</v>
      </c>
      <c r="G13" s="69">
        <v>3396411000</v>
      </c>
      <c r="H13" s="68"/>
      <c r="I13" s="68">
        <v>11967</v>
      </c>
      <c r="J13" s="69">
        <v>2647062000</v>
      </c>
      <c r="K13" s="70">
        <f>(J13/I13)</f>
        <v>221196.79117573326</v>
      </c>
      <c r="L13" s="68"/>
      <c r="M13" s="68"/>
      <c r="N13" s="68">
        <v>110</v>
      </c>
      <c r="O13" s="68">
        <v>4884</v>
      </c>
      <c r="P13" s="69">
        <v>716286000</v>
      </c>
      <c r="Q13" s="70">
        <f>(P13/N13)</f>
        <v>6511690.9090909092</v>
      </c>
      <c r="R13" s="71">
        <f>(P13/O13)</f>
        <v>146659.70515970516</v>
      </c>
      <c r="T13" s="2"/>
    </row>
    <row r="14" spans="1:20" ht="14.25" x14ac:dyDescent="0.2">
      <c r="A14" s="2"/>
      <c r="B14" s="14">
        <v>2</v>
      </c>
      <c r="C14" s="72"/>
      <c r="D14" s="73"/>
      <c r="E14" s="74"/>
      <c r="F14" s="74"/>
      <c r="G14" s="75"/>
      <c r="H14" s="76"/>
      <c r="I14" s="74"/>
      <c r="J14" s="75"/>
      <c r="K14" s="75"/>
      <c r="L14" s="77"/>
      <c r="M14" s="76"/>
      <c r="N14" s="74"/>
      <c r="O14" s="74"/>
      <c r="P14" s="70"/>
      <c r="Q14" s="70"/>
      <c r="R14" s="71"/>
      <c r="S14"/>
      <c r="T14" s="2"/>
    </row>
    <row r="15" spans="1:20" ht="14.25" x14ac:dyDescent="0.2">
      <c r="A15" s="2"/>
      <c r="B15" s="14">
        <v>3</v>
      </c>
      <c r="C15" s="78" t="s">
        <v>66</v>
      </c>
      <c r="D15" s="73"/>
      <c r="E15" s="74">
        <f>(E17+E21)</f>
        <v>11883</v>
      </c>
      <c r="F15" s="74">
        <f>(F17+F21)</f>
        <v>16612</v>
      </c>
      <c r="G15" s="79">
        <f>(G17+G21)</f>
        <v>3323651292</v>
      </c>
      <c r="H15" s="76"/>
      <c r="I15" s="74">
        <f>(I17+I21)</f>
        <v>11751</v>
      </c>
      <c r="J15" s="79">
        <f>(J17+J21)</f>
        <v>2598018246</v>
      </c>
      <c r="K15" s="70">
        <f>(J15/I15)</f>
        <v>221089.11973449067</v>
      </c>
      <c r="L15" s="77"/>
      <c r="M15" s="76"/>
      <c r="N15" s="74">
        <f>(N17+N21)</f>
        <v>92</v>
      </c>
      <c r="O15" s="74">
        <f>(O17+O21)</f>
        <v>4767</v>
      </c>
      <c r="P15" s="79">
        <f>(P17+P21)</f>
        <v>693695622</v>
      </c>
      <c r="Q15" s="70">
        <f>(P15/N15)</f>
        <v>7540169.8043478262</v>
      </c>
      <c r="R15" s="71">
        <f>(P15/O15)</f>
        <v>145520.37382001258</v>
      </c>
      <c r="S15"/>
      <c r="T15" s="2"/>
    </row>
    <row r="16" spans="1:20" ht="14.25" x14ac:dyDescent="0.2">
      <c r="A16" s="2"/>
      <c r="B16" s="14">
        <v>4</v>
      </c>
      <c r="C16" s="72"/>
      <c r="D16" s="73"/>
      <c r="E16" s="74"/>
      <c r="F16" s="74"/>
      <c r="G16" s="79"/>
      <c r="H16" s="76"/>
      <c r="I16" s="74"/>
      <c r="J16" s="79"/>
      <c r="K16" s="75"/>
      <c r="L16" s="77"/>
      <c r="M16" s="76"/>
      <c r="N16" s="74"/>
      <c r="O16" s="74"/>
      <c r="P16" s="79"/>
      <c r="Q16" s="70"/>
      <c r="R16" s="71"/>
      <c r="S16"/>
      <c r="T16" s="2"/>
    </row>
    <row r="17" spans="1:20" ht="14.25" x14ac:dyDescent="0.2">
      <c r="A17" s="2"/>
      <c r="B17" s="14">
        <v>5</v>
      </c>
      <c r="C17" s="72" t="s">
        <v>70</v>
      </c>
      <c r="D17" s="73"/>
      <c r="E17" s="80">
        <f>(E18+E19+E20)</f>
        <v>11579</v>
      </c>
      <c r="F17" s="80">
        <f>(F18+F19+F20)</f>
        <v>14856</v>
      </c>
      <c r="G17" s="81">
        <f>(G18+G19+G20)</f>
        <v>3024552210</v>
      </c>
      <c r="H17" s="76"/>
      <c r="I17" s="80">
        <f>(I18+I19+I20)</f>
        <v>11458</v>
      </c>
      <c r="J17" s="81">
        <f>(J18+J19+J20)</f>
        <v>2520983234</v>
      </c>
      <c r="K17" s="70">
        <f t="shared" ref="K17:K23" si="0">(J17/I17)</f>
        <v>220019.48280677255</v>
      </c>
      <c r="L17" s="77"/>
      <c r="M17" s="76"/>
      <c r="N17" s="80">
        <f>(N18+N19+N20)</f>
        <v>82</v>
      </c>
      <c r="O17" s="80">
        <f>(O18+O19+O20)</f>
        <v>3306</v>
      </c>
      <c r="P17" s="81">
        <f>(P18+P19+P20)</f>
        <v>471756552</v>
      </c>
      <c r="Q17" s="70">
        <f t="shared" ref="Q17:Q23" si="1">(P17/N17)</f>
        <v>5753128.682926829</v>
      </c>
      <c r="R17" s="71">
        <f t="shared" ref="R17:R23" si="2">(P17/O17)</f>
        <v>142697.08166969148</v>
      </c>
      <c r="S17"/>
      <c r="T17" s="2"/>
    </row>
    <row r="18" spans="1:20" ht="14.25" x14ac:dyDescent="0.2">
      <c r="A18" s="2"/>
      <c r="B18" s="14">
        <v>6</v>
      </c>
      <c r="C18" s="82" t="s">
        <v>71</v>
      </c>
      <c r="D18" s="73"/>
      <c r="E18" s="80">
        <f>(E27+E28+E36+E37)</f>
        <v>5871</v>
      </c>
      <c r="F18" s="80">
        <f>(F27+F28+F36+F37)</f>
        <v>7349</v>
      </c>
      <c r="G18" s="81">
        <f>(G27+G28+G36+G37)</f>
        <v>1462500065</v>
      </c>
      <c r="H18" s="76"/>
      <c r="I18" s="80">
        <f>(I27+I28+I36+I37)</f>
        <v>5816</v>
      </c>
      <c r="J18" s="81">
        <f>(J27+J28+J36+J37)</f>
        <v>1227858470</v>
      </c>
      <c r="K18" s="70">
        <f t="shared" si="0"/>
        <v>211117.34353507566</v>
      </c>
      <c r="L18" s="77"/>
      <c r="M18" s="76"/>
      <c r="N18" s="80">
        <f>(N27+N28+N36+N37)</f>
        <v>41</v>
      </c>
      <c r="O18" s="80">
        <f>(O27+O28+O36+O37)</f>
        <v>1505</v>
      </c>
      <c r="P18" s="81">
        <f>(P27+P28+P36+P37)</f>
        <v>232186750</v>
      </c>
      <c r="Q18" s="70">
        <f t="shared" si="1"/>
        <v>5663091.4634146346</v>
      </c>
      <c r="R18" s="71">
        <f t="shared" si="2"/>
        <v>154276.91029900333</v>
      </c>
      <c r="S18"/>
      <c r="T18" s="2"/>
    </row>
    <row r="19" spans="1:20" ht="14.25" x14ac:dyDescent="0.2">
      <c r="A19" s="2"/>
      <c r="B19" s="14">
        <v>7</v>
      </c>
      <c r="C19" s="82" t="s">
        <v>72</v>
      </c>
      <c r="D19" s="73"/>
      <c r="E19" s="80">
        <f>(E29+E30+E31+E35+E40+E41+E42+E55+E59)</f>
        <v>5296</v>
      </c>
      <c r="F19" s="80">
        <f>(F29+F30+F31+F35+F40+F41+F42+F55+F59)</f>
        <v>7086</v>
      </c>
      <c r="G19" s="81">
        <f>(G29+G30+G31+G35+G40+G41+G42+G55+G59)</f>
        <v>1471786345</v>
      </c>
      <c r="H19" s="76"/>
      <c r="I19" s="80">
        <f>(I29+I30+I31+I35+I40+I41+I42+I55+I59)</f>
        <v>5235</v>
      </c>
      <c r="J19" s="81">
        <f>(J29+J30+J31+J35+J40+J41+J42+J55+J59)</f>
        <v>1204435781</v>
      </c>
      <c r="K19" s="70">
        <f t="shared" si="0"/>
        <v>230073.69264565426</v>
      </c>
      <c r="L19" s="77"/>
      <c r="M19" s="76"/>
      <c r="N19" s="80">
        <f>(N29+N30+N31+N35+N40+N41+N42+N55+N59)</f>
        <v>40</v>
      </c>
      <c r="O19" s="80">
        <f>(O29+O30+O31+O35+O40+O41+O42+O55+O59)</f>
        <v>1795</v>
      </c>
      <c r="P19" s="81">
        <f>(P29+P30+P31+P35+P40+P41+P42+P55+P59)</f>
        <v>239053680</v>
      </c>
      <c r="Q19" s="70">
        <f t="shared" si="1"/>
        <v>5976342</v>
      </c>
      <c r="R19" s="71">
        <f t="shared" si="2"/>
        <v>133177.53760445683</v>
      </c>
      <c r="S19"/>
      <c r="T19" s="2"/>
    </row>
    <row r="20" spans="1:20" ht="14.25" x14ac:dyDescent="0.2">
      <c r="A20" s="2"/>
      <c r="B20" s="14">
        <v>8</v>
      </c>
      <c r="C20" s="82" t="s">
        <v>73</v>
      </c>
      <c r="D20" s="73"/>
      <c r="E20" s="80">
        <f>(E49+E66)</f>
        <v>412</v>
      </c>
      <c r="F20" s="80">
        <f>(F49+F66)</f>
        <v>421</v>
      </c>
      <c r="G20" s="81">
        <f>(G49+G66)</f>
        <v>90265800</v>
      </c>
      <c r="H20" s="76"/>
      <c r="I20" s="80">
        <f>(I49+I66)</f>
        <v>407</v>
      </c>
      <c r="J20" s="81">
        <f>(J49+J66)</f>
        <v>88688983</v>
      </c>
      <c r="K20" s="70">
        <f t="shared" si="0"/>
        <v>217909.04914004914</v>
      </c>
      <c r="L20" s="77"/>
      <c r="M20" s="76"/>
      <c r="N20" s="80">
        <f>(N49+N66)</f>
        <v>1</v>
      </c>
      <c r="O20" s="80">
        <f>(O49+O66)</f>
        <v>6</v>
      </c>
      <c r="P20" s="81">
        <f>(P49+P66)</f>
        <v>516122</v>
      </c>
      <c r="Q20" s="70">
        <f t="shared" si="1"/>
        <v>516122</v>
      </c>
      <c r="R20" s="71">
        <f t="shared" si="2"/>
        <v>86020.333333333328</v>
      </c>
      <c r="S20"/>
      <c r="T20" s="2"/>
    </row>
    <row r="21" spans="1:20" ht="14.25" x14ac:dyDescent="0.2">
      <c r="A21" s="2"/>
      <c r="B21" s="14">
        <v>9</v>
      </c>
      <c r="C21" s="82" t="s">
        <v>41</v>
      </c>
      <c r="D21" s="73"/>
      <c r="E21" s="74">
        <f>(E22+E23)</f>
        <v>304</v>
      </c>
      <c r="F21" s="74">
        <f>(F22+F23)</f>
        <v>1756</v>
      </c>
      <c r="G21" s="79">
        <f>(G22+G23)</f>
        <v>299099082</v>
      </c>
      <c r="H21" s="76"/>
      <c r="I21" s="74">
        <f>(I22+I23)</f>
        <v>293</v>
      </c>
      <c r="J21" s="79">
        <f>(J22+J23)</f>
        <v>77035012</v>
      </c>
      <c r="K21" s="70">
        <f t="shared" si="0"/>
        <v>262918.12969283276</v>
      </c>
      <c r="L21" s="77"/>
      <c r="M21" s="76"/>
      <c r="N21" s="74">
        <f>(N22+N23)</f>
        <v>10</v>
      </c>
      <c r="O21" s="74">
        <f>(O22+O23)</f>
        <v>1461</v>
      </c>
      <c r="P21" s="79">
        <f>(P22+P23)</f>
        <v>221939070</v>
      </c>
      <c r="Q21" s="70">
        <f t="shared" si="1"/>
        <v>22193907</v>
      </c>
      <c r="R21" s="71">
        <f t="shared" si="2"/>
        <v>151909.01437371664</v>
      </c>
      <c r="S21"/>
      <c r="T21" s="2"/>
    </row>
    <row r="22" spans="1:20" ht="14.25" x14ac:dyDescent="0.2">
      <c r="A22" s="2"/>
      <c r="B22" s="14">
        <v>10</v>
      </c>
      <c r="C22" s="82" t="s">
        <v>67</v>
      </c>
      <c r="D22" s="73"/>
      <c r="E22" s="74">
        <f>(E32)</f>
        <v>106</v>
      </c>
      <c r="F22" s="74">
        <f>(F32)</f>
        <v>1546</v>
      </c>
      <c r="G22" s="79">
        <f>(G32)</f>
        <v>234851792</v>
      </c>
      <c r="H22" s="76"/>
      <c r="I22" s="74">
        <f>(I32)</f>
        <v>98</v>
      </c>
      <c r="J22" s="79">
        <f>(J32)</f>
        <v>15422722</v>
      </c>
      <c r="K22" s="70">
        <f t="shared" si="0"/>
        <v>157374.71428571429</v>
      </c>
      <c r="L22" s="77"/>
      <c r="M22" s="76"/>
      <c r="N22" s="74">
        <f>(N32)</f>
        <v>8</v>
      </c>
      <c r="O22" s="74">
        <f>(O32)</f>
        <v>1448</v>
      </c>
      <c r="P22" s="79">
        <f>(P32)</f>
        <v>219429070</v>
      </c>
      <c r="Q22" s="70">
        <f t="shared" si="1"/>
        <v>27428633.75</v>
      </c>
      <c r="R22" s="71">
        <f t="shared" si="2"/>
        <v>151539.41298342543</v>
      </c>
      <c r="S22"/>
      <c r="T22" s="2"/>
    </row>
    <row r="23" spans="1:20" ht="14.25" x14ac:dyDescent="0.2">
      <c r="A23" s="2"/>
      <c r="B23" s="14">
        <v>11</v>
      </c>
      <c r="C23" s="82" t="s">
        <v>68</v>
      </c>
      <c r="D23" s="73"/>
      <c r="E23" s="76">
        <f>(E48+E57+E61+E65+E68)</f>
        <v>198</v>
      </c>
      <c r="F23" s="76">
        <f>(F48+F57+F61+F65+F68)</f>
        <v>210</v>
      </c>
      <c r="G23" s="70">
        <f>(G48+G57+G61+G65+G68)</f>
        <v>64247290</v>
      </c>
      <c r="H23" s="76"/>
      <c r="I23" s="76">
        <f>(I48+I57+I61+I65+I68)</f>
        <v>195</v>
      </c>
      <c r="J23" s="70">
        <f>(J48+J57+J61+J65+J68)</f>
        <v>61612290</v>
      </c>
      <c r="K23" s="70">
        <f t="shared" si="0"/>
        <v>315960.46153846156</v>
      </c>
      <c r="L23" s="77"/>
      <c r="M23" s="76"/>
      <c r="N23" s="76">
        <f>(N48+N57+N61+N65+N68)</f>
        <v>2</v>
      </c>
      <c r="O23" s="76">
        <f>(O48+O57+O61+O65+O68)</f>
        <v>13</v>
      </c>
      <c r="P23" s="70">
        <f>(P48+P57+P61+P65+P68)</f>
        <v>2510000</v>
      </c>
      <c r="Q23" s="70">
        <f t="shared" si="1"/>
        <v>1255000</v>
      </c>
      <c r="R23" s="71">
        <f t="shared" si="2"/>
        <v>193076.92307692306</v>
      </c>
      <c r="S23"/>
      <c r="T23" s="2"/>
    </row>
    <row r="24" spans="1:20" ht="14.25" x14ac:dyDescent="0.2">
      <c r="A24" s="2"/>
      <c r="B24" s="14">
        <v>12</v>
      </c>
      <c r="C24" s="83"/>
      <c r="D24" s="73"/>
      <c r="E24" s="73"/>
      <c r="F24" s="73"/>
      <c r="G24" s="70"/>
      <c r="H24" s="73"/>
      <c r="I24" s="73"/>
      <c r="J24" s="70"/>
      <c r="K24" s="70"/>
      <c r="L24" s="73"/>
      <c r="M24" s="73"/>
      <c r="N24" s="73"/>
      <c r="O24" s="73"/>
      <c r="P24" s="70"/>
      <c r="Q24" s="70"/>
      <c r="R24" s="71"/>
      <c r="S24"/>
      <c r="T24" s="2"/>
    </row>
    <row r="25" spans="1:20" ht="14.25" x14ac:dyDescent="0.2">
      <c r="A25" s="2"/>
      <c r="B25" s="14">
        <v>13</v>
      </c>
      <c r="C25" s="72"/>
      <c r="D25" s="73"/>
      <c r="E25" s="76"/>
      <c r="F25" s="76"/>
      <c r="G25" s="70"/>
      <c r="H25" s="76"/>
      <c r="I25" s="76"/>
      <c r="J25" s="70"/>
      <c r="K25" s="75"/>
      <c r="L25" s="77"/>
      <c r="M25" s="76"/>
      <c r="N25" s="76"/>
      <c r="O25" s="76"/>
      <c r="P25" s="70"/>
      <c r="Q25" s="70"/>
      <c r="R25" s="71"/>
      <c r="S25"/>
      <c r="T25" s="2"/>
    </row>
    <row r="26" spans="1:20" ht="14.25" x14ac:dyDescent="0.2">
      <c r="A26" s="2"/>
      <c r="B26" s="14">
        <v>14</v>
      </c>
      <c r="C26" s="78" t="s">
        <v>14</v>
      </c>
      <c r="D26" s="73"/>
      <c r="E26" s="63">
        <f>SUM(E27:E32)</f>
        <v>4878</v>
      </c>
      <c r="F26" s="63">
        <f>SUM(F27:F32)</f>
        <v>8348</v>
      </c>
      <c r="G26" s="64">
        <f>SUM(G27:G32)</f>
        <v>1476279940</v>
      </c>
      <c r="H26" s="63"/>
      <c r="I26" s="63">
        <f>SUM(I27:I32)</f>
        <v>4830</v>
      </c>
      <c r="J26" s="64">
        <f>SUM(J27:J32)</f>
        <v>978219519</v>
      </c>
      <c r="K26" s="70">
        <f t="shared" ref="K26:K32" si="3">(J26/I26)</f>
        <v>202529.92111801243</v>
      </c>
      <c r="L26" s="84"/>
      <c r="M26" s="76"/>
      <c r="N26" s="63">
        <f>SUM(N27:N32)</f>
        <v>45</v>
      </c>
      <c r="O26" s="63">
        <f>SUM(O27:O32)</f>
        <v>3512</v>
      </c>
      <c r="P26" s="64">
        <f>SUM(P27:P32)</f>
        <v>497113411</v>
      </c>
      <c r="Q26" s="70">
        <f t="shared" ref="Q26:Q32" si="4">(P26/N26)</f>
        <v>11046964.688888889</v>
      </c>
      <c r="R26" s="71">
        <f t="shared" ref="R26:R32" si="5">(P26/O26)</f>
        <v>141547.09880410024</v>
      </c>
      <c r="S26"/>
      <c r="T26" s="2"/>
    </row>
    <row r="27" spans="1:20" ht="14.25" x14ac:dyDescent="0.2">
      <c r="A27" s="2"/>
      <c r="B27" s="14">
        <v>15</v>
      </c>
      <c r="C27" s="83" t="s">
        <v>15</v>
      </c>
      <c r="D27" s="73"/>
      <c r="E27" s="63">
        <v>1918</v>
      </c>
      <c r="F27" s="63">
        <v>1923</v>
      </c>
      <c r="G27" s="64">
        <v>325928142</v>
      </c>
      <c r="H27" s="63"/>
      <c r="I27" s="63">
        <v>1917</v>
      </c>
      <c r="J27" s="64">
        <v>324723989</v>
      </c>
      <c r="K27" s="70">
        <f t="shared" si="3"/>
        <v>169391.75221700573</v>
      </c>
      <c r="L27" s="65">
        <v>16</v>
      </c>
      <c r="M27" s="63"/>
      <c r="N27" s="63">
        <v>1</v>
      </c>
      <c r="O27" s="63">
        <v>6</v>
      </c>
      <c r="P27" s="64">
        <v>1204153</v>
      </c>
      <c r="Q27" s="70">
        <f t="shared" si="4"/>
        <v>1204153</v>
      </c>
      <c r="R27" s="71">
        <f t="shared" si="5"/>
        <v>200692.16666666666</v>
      </c>
      <c r="S27"/>
      <c r="T27" s="2"/>
    </row>
    <row r="28" spans="1:20" ht="14.25" x14ac:dyDescent="0.2">
      <c r="A28" s="2"/>
      <c r="B28" s="14">
        <v>16</v>
      </c>
      <c r="C28" s="83" t="s">
        <v>16</v>
      </c>
      <c r="D28" s="73"/>
      <c r="E28" s="63">
        <v>1037</v>
      </c>
      <c r="F28" s="63">
        <v>1796</v>
      </c>
      <c r="G28" s="64">
        <v>332495383</v>
      </c>
      <c r="H28" s="63"/>
      <c r="I28" s="63">
        <v>1016</v>
      </c>
      <c r="J28" s="64">
        <v>225765383</v>
      </c>
      <c r="K28" s="70">
        <f t="shared" si="3"/>
        <v>222210.02263779528</v>
      </c>
      <c r="L28" s="65">
        <v>11</v>
      </c>
      <c r="M28" s="63"/>
      <c r="N28" s="63">
        <v>19</v>
      </c>
      <c r="O28" s="63">
        <v>776</v>
      </c>
      <c r="P28" s="64">
        <v>106290000</v>
      </c>
      <c r="Q28" s="70">
        <f t="shared" si="4"/>
        <v>5594210.5263157897</v>
      </c>
      <c r="R28" s="71">
        <f t="shared" si="5"/>
        <v>136971.64948453609</v>
      </c>
      <c r="S28"/>
      <c r="T28" s="2"/>
    </row>
    <row r="29" spans="1:20" ht="14.25" x14ac:dyDescent="0.2">
      <c r="A29" s="2"/>
      <c r="B29" s="14">
        <v>17</v>
      </c>
      <c r="C29" s="83" t="s">
        <v>17</v>
      </c>
      <c r="D29" s="73"/>
      <c r="E29" s="63">
        <v>268</v>
      </c>
      <c r="F29" s="63">
        <v>377</v>
      </c>
      <c r="G29" s="64">
        <v>93050373</v>
      </c>
      <c r="H29" s="63"/>
      <c r="I29" s="63">
        <v>266</v>
      </c>
      <c r="J29" s="64">
        <v>74043363</v>
      </c>
      <c r="K29" s="70">
        <f t="shared" si="3"/>
        <v>278358.50751879701</v>
      </c>
      <c r="L29" s="65">
        <v>2</v>
      </c>
      <c r="M29" s="63"/>
      <c r="N29" s="63">
        <v>1</v>
      </c>
      <c r="O29" s="63">
        <v>109</v>
      </c>
      <c r="P29" s="64">
        <v>18500000</v>
      </c>
      <c r="Q29" s="70">
        <f t="shared" si="4"/>
        <v>18500000</v>
      </c>
      <c r="R29" s="71">
        <f t="shared" si="5"/>
        <v>169724.77064220182</v>
      </c>
      <c r="S29"/>
      <c r="T29" s="2"/>
    </row>
    <row r="30" spans="1:20" ht="14.25" x14ac:dyDescent="0.2">
      <c r="A30" s="2"/>
      <c r="B30" s="14">
        <v>18</v>
      </c>
      <c r="C30" s="83" t="s">
        <v>18</v>
      </c>
      <c r="D30" s="73"/>
      <c r="E30" s="63">
        <v>771</v>
      </c>
      <c r="F30" s="63">
        <v>795</v>
      </c>
      <c r="G30" s="64">
        <v>156510920</v>
      </c>
      <c r="H30" s="63"/>
      <c r="I30" s="63">
        <v>770</v>
      </c>
      <c r="J30" s="64">
        <v>151760920</v>
      </c>
      <c r="K30" s="70">
        <f t="shared" si="3"/>
        <v>197092.10389610389</v>
      </c>
      <c r="L30" s="65">
        <v>14</v>
      </c>
      <c r="M30" s="63"/>
      <c r="N30" s="63">
        <v>1</v>
      </c>
      <c r="O30" s="63">
        <v>25</v>
      </c>
      <c r="P30" s="64">
        <v>4750000</v>
      </c>
      <c r="Q30" s="70">
        <f t="shared" si="4"/>
        <v>4750000</v>
      </c>
      <c r="R30" s="71">
        <f t="shared" si="5"/>
        <v>190000</v>
      </c>
      <c r="S30"/>
      <c r="T30" s="2"/>
    </row>
    <row r="31" spans="1:20" ht="14.25" x14ac:dyDescent="0.2">
      <c r="A31" s="2"/>
      <c r="B31" s="14">
        <v>19</v>
      </c>
      <c r="C31" s="83" t="s">
        <v>19</v>
      </c>
      <c r="D31" s="73"/>
      <c r="E31" s="63">
        <v>778</v>
      </c>
      <c r="F31" s="63">
        <v>1911</v>
      </c>
      <c r="G31" s="64">
        <v>333443330</v>
      </c>
      <c r="H31" s="63"/>
      <c r="I31" s="63">
        <v>763</v>
      </c>
      <c r="J31" s="64">
        <v>186503142</v>
      </c>
      <c r="K31" s="70">
        <f t="shared" si="3"/>
        <v>244434</v>
      </c>
      <c r="L31" s="65">
        <v>5</v>
      </c>
      <c r="M31" s="63"/>
      <c r="N31" s="63">
        <v>15</v>
      </c>
      <c r="O31" s="63">
        <v>1148</v>
      </c>
      <c r="P31" s="64">
        <v>146940188</v>
      </c>
      <c r="Q31" s="70">
        <f t="shared" si="4"/>
        <v>9796012.5333333332</v>
      </c>
      <c r="R31" s="71">
        <f t="shared" si="5"/>
        <v>127996.67944250871</v>
      </c>
      <c r="S31"/>
      <c r="T31" s="2"/>
    </row>
    <row r="32" spans="1:20" ht="14.25" x14ac:dyDescent="0.2">
      <c r="A32" s="2"/>
      <c r="B32" s="14">
        <v>20</v>
      </c>
      <c r="C32" s="83" t="s">
        <v>20</v>
      </c>
      <c r="D32" s="73"/>
      <c r="E32" s="63">
        <v>106</v>
      </c>
      <c r="F32" s="63">
        <v>1546</v>
      </c>
      <c r="G32" s="64">
        <v>234851792</v>
      </c>
      <c r="H32" s="63"/>
      <c r="I32" s="63">
        <v>98</v>
      </c>
      <c r="J32" s="64">
        <v>15422722</v>
      </c>
      <c r="K32" s="70">
        <f t="shared" si="3"/>
        <v>157374.71428571429</v>
      </c>
      <c r="L32" s="65">
        <v>18</v>
      </c>
      <c r="M32" s="63"/>
      <c r="N32" s="63">
        <v>8</v>
      </c>
      <c r="O32" s="63">
        <v>1448</v>
      </c>
      <c r="P32" s="64">
        <v>219429070</v>
      </c>
      <c r="Q32" s="70">
        <f t="shared" si="4"/>
        <v>27428633.75</v>
      </c>
      <c r="R32" s="71">
        <f t="shared" si="5"/>
        <v>151539.41298342543</v>
      </c>
      <c r="S32"/>
      <c r="T32" s="2"/>
    </row>
    <row r="33" spans="1:20" ht="14.25" x14ac:dyDescent="0.2">
      <c r="A33" s="2"/>
      <c r="B33" s="14">
        <v>21</v>
      </c>
      <c r="C33" s="85"/>
      <c r="D33" s="73"/>
      <c r="E33" s="76"/>
      <c r="F33" s="76"/>
      <c r="G33" s="75"/>
      <c r="H33" s="76"/>
      <c r="I33" s="76"/>
      <c r="J33" s="75"/>
      <c r="K33" s="63"/>
      <c r="L33" s="63"/>
      <c r="M33" s="63"/>
      <c r="N33" s="76"/>
      <c r="O33" s="76"/>
      <c r="P33" s="70"/>
      <c r="Q33" s="70"/>
      <c r="R33" s="71"/>
      <c r="S33"/>
      <c r="T33" s="2"/>
    </row>
    <row r="34" spans="1:20" ht="14.25" x14ac:dyDescent="0.2">
      <c r="A34" s="2"/>
      <c r="B34" s="14">
        <v>22</v>
      </c>
      <c r="C34" s="78" t="s">
        <v>21</v>
      </c>
      <c r="D34" s="73"/>
      <c r="E34" s="63">
        <f>SUM(E35:E37)</f>
        <v>4407</v>
      </c>
      <c r="F34" s="63">
        <f>SUM(F35:F37)</f>
        <v>5485</v>
      </c>
      <c r="G34" s="64">
        <f>SUM(G35:G37)</f>
        <v>1260381241</v>
      </c>
      <c r="H34" s="63"/>
      <c r="I34" s="63">
        <f>SUM(I35:I37)</f>
        <v>4349</v>
      </c>
      <c r="J34" s="64">
        <f>SUM(J35:J37)</f>
        <v>1051584783</v>
      </c>
      <c r="K34" s="70">
        <f>(J34/I34)</f>
        <v>241799.21430213843</v>
      </c>
      <c r="L34" s="63"/>
      <c r="M34" s="63"/>
      <c r="N34" s="63">
        <f>SUM(N35:N37)</f>
        <v>26</v>
      </c>
      <c r="O34" s="63">
        <f>SUM(O35:O37)</f>
        <v>1058</v>
      </c>
      <c r="P34" s="64">
        <f>SUM(P35:P37)</f>
        <v>178991739</v>
      </c>
      <c r="Q34" s="70">
        <f t="shared" ref="Q34:Q37" si="6">(P34/N34)</f>
        <v>6884297.653846154</v>
      </c>
      <c r="R34" s="71">
        <f t="shared" ref="R34:R37" si="7">(P34/O34)</f>
        <v>169179.33742911153</v>
      </c>
      <c r="S34"/>
      <c r="T34" s="2"/>
    </row>
    <row r="35" spans="1:20" ht="14.25" x14ac:dyDescent="0.2">
      <c r="A35" s="2"/>
      <c r="B35" s="14">
        <v>23</v>
      </c>
      <c r="C35" s="83" t="s">
        <v>22</v>
      </c>
      <c r="D35" s="73"/>
      <c r="E35" s="63">
        <v>1491</v>
      </c>
      <c r="F35" s="63">
        <v>1855</v>
      </c>
      <c r="G35" s="64">
        <v>456304701</v>
      </c>
      <c r="H35" s="63"/>
      <c r="I35" s="63">
        <v>1466</v>
      </c>
      <c r="J35" s="64">
        <v>374215685</v>
      </c>
      <c r="K35" s="70">
        <f>(J35/I35)</f>
        <v>255263.0866302865</v>
      </c>
      <c r="L35" s="65">
        <v>4</v>
      </c>
      <c r="M35" s="63"/>
      <c r="N35" s="63">
        <v>5</v>
      </c>
      <c r="O35" s="63">
        <v>335</v>
      </c>
      <c r="P35" s="64">
        <v>54299142</v>
      </c>
      <c r="Q35" s="70">
        <f t="shared" si="6"/>
        <v>10859828.4</v>
      </c>
      <c r="R35" s="71">
        <f t="shared" si="7"/>
        <v>162086.99104477611</v>
      </c>
      <c r="S35"/>
      <c r="T35" s="2"/>
    </row>
    <row r="36" spans="1:20" ht="14.25" x14ac:dyDescent="0.2">
      <c r="A36" s="2"/>
      <c r="B36" s="14">
        <v>24</v>
      </c>
      <c r="C36" s="83" t="s">
        <v>23</v>
      </c>
      <c r="D36" s="73"/>
      <c r="E36" s="63">
        <v>989</v>
      </c>
      <c r="F36" s="63">
        <v>1552</v>
      </c>
      <c r="G36" s="64">
        <v>324096670</v>
      </c>
      <c r="H36" s="63"/>
      <c r="I36" s="63">
        <v>968</v>
      </c>
      <c r="J36" s="64">
        <v>226223526</v>
      </c>
      <c r="K36" s="70">
        <f>(J36/I36)</f>
        <v>233701.98966942148</v>
      </c>
      <c r="L36" s="65">
        <v>9</v>
      </c>
      <c r="M36" s="63"/>
      <c r="N36" s="63">
        <v>12</v>
      </c>
      <c r="O36" s="63">
        <v>566</v>
      </c>
      <c r="P36" s="64">
        <v>96589810</v>
      </c>
      <c r="Q36" s="70">
        <f t="shared" si="6"/>
        <v>8049150.833333333</v>
      </c>
      <c r="R36" s="71">
        <f t="shared" si="7"/>
        <v>170653.37455830388</v>
      </c>
      <c r="S36"/>
      <c r="T36" s="2"/>
    </row>
    <row r="37" spans="1:20" ht="14.25" x14ac:dyDescent="0.2">
      <c r="A37" s="2"/>
      <c r="B37" s="14">
        <v>25</v>
      </c>
      <c r="C37" s="83" t="s">
        <v>24</v>
      </c>
      <c r="D37" s="73"/>
      <c r="E37" s="63">
        <v>1927</v>
      </c>
      <c r="F37" s="63">
        <v>2078</v>
      </c>
      <c r="G37" s="64">
        <v>479979870</v>
      </c>
      <c r="H37" s="63"/>
      <c r="I37" s="63">
        <v>1915</v>
      </c>
      <c r="J37" s="64">
        <v>451145572</v>
      </c>
      <c r="K37" s="70">
        <f>(J37/I37)</f>
        <v>235585.15509138381</v>
      </c>
      <c r="L37" s="65">
        <v>7</v>
      </c>
      <c r="M37" s="63"/>
      <c r="N37" s="63">
        <v>9</v>
      </c>
      <c r="O37" s="63">
        <v>157</v>
      </c>
      <c r="P37" s="64">
        <v>28102787</v>
      </c>
      <c r="Q37" s="70">
        <f t="shared" si="6"/>
        <v>3122531.888888889</v>
      </c>
      <c r="R37" s="71">
        <f t="shared" si="7"/>
        <v>178998.64331210192</v>
      </c>
      <c r="S37"/>
      <c r="T37" s="2"/>
    </row>
    <row r="38" spans="1:20" ht="14.25" x14ac:dyDescent="0.2">
      <c r="A38" s="2"/>
      <c r="B38" s="14">
        <v>26</v>
      </c>
      <c r="C38" s="85"/>
      <c r="D38" s="73"/>
      <c r="E38" s="76"/>
      <c r="F38" s="76"/>
      <c r="G38" s="75"/>
      <c r="H38" s="76"/>
      <c r="I38" s="76"/>
      <c r="J38" s="75"/>
      <c r="K38" s="63"/>
      <c r="L38" s="63"/>
      <c r="M38" s="63"/>
      <c r="N38" s="76"/>
      <c r="O38" s="76"/>
      <c r="P38" s="70"/>
      <c r="Q38" s="70"/>
      <c r="R38" s="71"/>
      <c r="S38"/>
      <c r="T38" s="2"/>
    </row>
    <row r="39" spans="1:20" ht="14.25" x14ac:dyDescent="0.2">
      <c r="A39" s="2"/>
      <c r="B39" s="14">
        <v>27</v>
      </c>
      <c r="C39" s="78" t="s">
        <v>25</v>
      </c>
      <c r="D39" s="73"/>
      <c r="E39" s="63">
        <f>SUM(E40:E42)</f>
        <v>1647</v>
      </c>
      <c r="F39" s="63">
        <f>SUM(F40:F42)</f>
        <v>1747</v>
      </c>
      <c r="G39" s="64">
        <f>SUM(G40:G42)</f>
        <v>347222678</v>
      </c>
      <c r="H39" s="63"/>
      <c r="I39" s="63">
        <f>SUM(I40:I42)</f>
        <v>1639</v>
      </c>
      <c r="J39" s="64">
        <f>SUM(J40:J42)</f>
        <v>341872182</v>
      </c>
      <c r="K39" s="70">
        <f>(J39/I39)</f>
        <v>208585.83404514947</v>
      </c>
      <c r="L39" s="63"/>
      <c r="M39" s="63"/>
      <c r="N39" s="63">
        <f>SUM(N40:N42)</f>
        <v>8</v>
      </c>
      <c r="O39" s="63">
        <f>SUM(O40:O42)</f>
        <v>108</v>
      </c>
      <c r="P39" s="64">
        <f>SUM(P40:P42)</f>
        <v>5350496</v>
      </c>
      <c r="Q39" s="70">
        <f t="shared" ref="Q39" si="8">(P39/N39)</f>
        <v>668812</v>
      </c>
      <c r="R39" s="71">
        <f t="shared" ref="R39" si="9">(P39/O39)</f>
        <v>49541.629629629628</v>
      </c>
      <c r="S39"/>
      <c r="T39" s="2"/>
    </row>
    <row r="40" spans="1:20" ht="14.25" x14ac:dyDescent="0.2">
      <c r="A40" s="2"/>
      <c r="B40" s="14">
        <v>28</v>
      </c>
      <c r="C40" s="83" t="s">
        <v>26</v>
      </c>
      <c r="D40" s="73"/>
      <c r="E40" s="63">
        <v>159</v>
      </c>
      <c r="F40" s="63">
        <v>159</v>
      </c>
      <c r="G40" s="64">
        <v>37225118</v>
      </c>
      <c r="H40" s="63"/>
      <c r="I40" s="63">
        <v>159</v>
      </c>
      <c r="J40" s="64">
        <v>37225118</v>
      </c>
      <c r="K40" s="70">
        <f>(J40/I40)</f>
        <v>234120.23899371069</v>
      </c>
      <c r="L40" s="65">
        <v>8</v>
      </c>
      <c r="M40" s="63"/>
      <c r="N40" s="63">
        <v>0</v>
      </c>
      <c r="O40" s="63">
        <v>0</v>
      </c>
      <c r="P40" s="64">
        <v>0</v>
      </c>
      <c r="Q40" s="70"/>
      <c r="R40" s="71"/>
      <c r="S40"/>
      <c r="T40" s="2"/>
    </row>
    <row r="41" spans="1:20" ht="14.25" x14ac:dyDescent="0.2">
      <c r="A41" s="2"/>
      <c r="B41" s="14">
        <v>29</v>
      </c>
      <c r="C41" s="83" t="s">
        <v>27</v>
      </c>
      <c r="D41" s="73"/>
      <c r="E41" s="63">
        <v>640</v>
      </c>
      <c r="F41" s="63">
        <v>686</v>
      </c>
      <c r="G41" s="64">
        <v>136421971</v>
      </c>
      <c r="H41" s="63"/>
      <c r="I41" s="63">
        <v>638</v>
      </c>
      <c r="J41" s="64">
        <v>132254029</v>
      </c>
      <c r="K41" s="70">
        <f>(J41/I41)</f>
        <v>207294.71630094043</v>
      </c>
      <c r="L41" s="65">
        <v>12</v>
      </c>
      <c r="M41" s="63"/>
      <c r="N41" s="63">
        <v>2</v>
      </c>
      <c r="O41" s="63">
        <v>48</v>
      </c>
      <c r="P41" s="64">
        <v>4167942</v>
      </c>
      <c r="Q41" s="70">
        <f t="shared" ref="Q41:Q42" si="10">(P41/N41)</f>
        <v>2083971</v>
      </c>
      <c r="R41" s="71">
        <f t="shared" ref="R41:R42" si="11">(P41/O41)</f>
        <v>86832.125</v>
      </c>
      <c r="S41"/>
      <c r="T41" s="2"/>
    </row>
    <row r="42" spans="1:20" ht="14.25" x14ac:dyDescent="0.2">
      <c r="A42" s="2"/>
      <c r="B42" s="14">
        <v>30</v>
      </c>
      <c r="C42" s="83" t="s">
        <v>28</v>
      </c>
      <c r="D42" s="73"/>
      <c r="E42" s="63">
        <v>848</v>
      </c>
      <c r="F42" s="63">
        <v>902</v>
      </c>
      <c r="G42" s="64">
        <v>173575589</v>
      </c>
      <c r="H42" s="63"/>
      <c r="I42" s="63">
        <v>842</v>
      </c>
      <c r="J42" s="64">
        <v>172393035</v>
      </c>
      <c r="K42" s="70">
        <f>(J42/I42)</f>
        <v>204742.32185273161</v>
      </c>
      <c r="L42" s="65">
        <v>13</v>
      </c>
      <c r="M42" s="63"/>
      <c r="N42" s="63">
        <v>6</v>
      </c>
      <c r="O42" s="63">
        <v>60</v>
      </c>
      <c r="P42" s="64">
        <v>1182554</v>
      </c>
      <c r="Q42" s="70">
        <f t="shared" si="10"/>
        <v>197092.33333333334</v>
      </c>
      <c r="R42" s="71">
        <f t="shared" si="11"/>
        <v>19709.233333333334</v>
      </c>
      <c r="S42"/>
      <c r="T42" s="2"/>
    </row>
    <row r="43" spans="1:20" ht="14.25" x14ac:dyDescent="0.2">
      <c r="A43" s="2"/>
      <c r="B43" s="14">
        <v>31</v>
      </c>
      <c r="C43" s="83"/>
      <c r="D43" s="73"/>
      <c r="E43" s="76"/>
      <c r="F43" s="76"/>
      <c r="G43" s="75"/>
      <c r="H43" s="76"/>
      <c r="I43" s="76"/>
      <c r="J43" s="75"/>
      <c r="K43" s="63"/>
      <c r="L43" s="63"/>
      <c r="M43" s="63"/>
      <c r="N43" s="76"/>
      <c r="O43" s="76"/>
      <c r="P43" s="70"/>
      <c r="Q43" s="70"/>
      <c r="R43" s="71"/>
      <c r="S43"/>
      <c r="T43" s="2"/>
    </row>
    <row r="44" spans="1:20" ht="14.25" x14ac:dyDescent="0.2">
      <c r="A44" s="2"/>
      <c r="B44" s="14">
        <v>32</v>
      </c>
      <c r="C44" s="78" t="s">
        <v>38</v>
      </c>
      <c r="D44" s="73"/>
      <c r="E44" s="63"/>
      <c r="F44" s="63"/>
      <c r="G44" s="64"/>
      <c r="H44" s="63"/>
      <c r="I44" s="63"/>
      <c r="J44" s="64"/>
      <c r="K44" s="63"/>
      <c r="L44" s="63"/>
      <c r="M44" s="63"/>
      <c r="N44" s="63"/>
      <c r="O44" s="63"/>
      <c r="P44" s="64"/>
      <c r="Q44" s="70"/>
      <c r="R44" s="71"/>
      <c r="S44"/>
      <c r="T44" s="2"/>
    </row>
    <row r="45" spans="1:20" ht="14.25" x14ac:dyDescent="0.2">
      <c r="A45" s="2"/>
      <c r="B45" s="14">
        <v>33</v>
      </c>
      <c r="C45" s="83" t="s">
        <v>42</v>
      </c>
      <c r="D45" s="73"/>
      <c r="E45" s="63"/>
      <c r="F45" s="63"/>
      <c r="G45" s="64"/>
      <c r="H45" s="63"/>
      <c r="I45" s="63"/>
      <c r="J45" s="64"/>
      <c r="K45" s="63"/>
      <c r="L45" s="63"/>
      <c r="M45" s="63"/>
      <c r="N45" s="63"/>
      <c r="O45" s="63"/>
      <c r="P45" s="64"/>
      <c r="Q45" s="70"/>
      <c r="R45" s="71"/>
      <c r="S45"/>
      <c r="T45" s="2"/>
    </row>
    <row r="46" spans="1:20" ht="14.25" x14ac:dyDescent="0.2">
      <c r="A46" s="2"/>
      <c r="B46" s="14">
        <v>34</v>
      </c>
      <c r="C46" s="86" t="s">
        <v>53</v>
      </c>
      <c r="D46" s="73"/>
      <c r="E46" s="63"/>
      <c r="F46" s="63"/>
      <c r="G46" s="64"/>
      <c r="H46" s="63"/>
      <c r="I46" s="63"/>
      <c r="J46" s="64"/>
      <c r="K46" s="63"/>
      <c r="L46" s="63"/>
      <c r="M46" s="63"/>
      <c r="N46" s="63"/>
      <c r="O46" s="63"/>
      <c r="P46" s="64"/>
      <c r="Q46" s="70"/>
      <c r="R46" s="71"/>
      <c r="S46"/>
      <c r="T46" s="2"/>
    </row>
    <row r="47" spans="1:20" ht="14.25" x14ac:dyDescent="0.2">
      <c r="A47" s="2"/>
      <c r="B47" s="14">
        <v>35</v>
      </c>
      <c r="C47" s="86" t="s">
        <v>54</v>
      </c>
      <c r="D47" s="73"/>
      <c r="E47" s="63"/>
      <c r="F47" s="63"/>
      <c r="G47" s="64"/>
      <c r="H47" s="63"/>
      <c r="I47" s="63"/>
      <c r="J47" s="64"/>
      <c r="K47" s="63"/>
      <c r="L47" s="63"/>
      <c r="M47" s="63"/>
      <c r="N47" s="63"/>
      <c r="O47" s="63"/>
      <c r="P47" s="64"/>
      <c r="Q47" s="70"/>
      <c r="R47" s="71"/>
      <c r="S47"/>
      <c r="T47" s="2"/>
    </row>
    <row r="48" spans="1:20" ht="14.25" x14ac:dyDescent="0.2">
      <c r="B48" s="14">
        <v>36</v>
      </c>
      <c r="C48" s="83" t="s">
        <v>29</v>
      </c>
      <c r="D48" s="73"/>
      <c r="E48" s="63">
        <v>89</v>
      </c>
      <c r="F48" s="63">
        <v>89</v>
      </c>
      <c r="G48" s="64">
        <v>35145555</v>
      </c>
      <c r="H48" s="63"/>
      <c r="I48" s="63">
        <v>89</v>
      </c>
      <c r="J48" s="64">
        <v>35145555</v>
      </c>
      <c r="K48" s="70">
        <f>(J48/I48)</f>
        <v>394893.8764044944</v>
      </c>
      <c r="L48" s="65">
        <v>1</v>
      </c>
      <c r="M48" s="63"/>
      <c r="N48" s="63">
        <v>0</v>
      </c>
      <c r="O48" s="63">
        <v>0</v>
      </c>
      <c r="P48" s="64">
        <v>0</v>
      </c>
      <c r="Q48" s="70"/>
      <c r="R48" s="71"/>
      <c r="S48"/>
      <c r="T48" s="2"/>
    </row>
    <row r="49" spans="1:20" ht="14.25" x14ac:dyDescent="0.2">
      <c r="B49" s="14">
        <v>37</v>
      </c>
      <c r="C49" s="83" t="s">
        <v>30</v>
      </c>
      <c r="D49" s="73"/>
      <c r="E49" s="63">
        <v>241</v>
      </c>
      <c r="F49" s="63">
        <v>243</v>
      </c>
      <c r="G49" s="64">
        <v>61699208</v>
      </c>
      <c r="H49" s="63"/>
      <c r="I49" s="63">
        <v>239</v>
      </c>
      <c r="J49" s="64">
        <v>61349208</v>
      </c>
      <c r="K49" s="70">
        <f>(J49/I49)</f>
        <v>256691.24686192468</v>
      </c>
      <c r="L49" s="65">
        <v>3</v>
      </c>
      <c r="M49" s="63"/>
      <c r="N49" s="63">
        <v>0</v>
      </c>
      <c r="O49" s="63">
        <v>0</v>
      </c>
      <c r="P49" s="64">
        <v>0</v>
      </c>
      <c r="Q49" s="70"/>
      <c r="R49" s="71"/>
      <c r="S49"/>
      <c r="T49" s="2"/>
    </row>
    <row r="50" spans="1:20" ht="14.25" x14ac:dyDescent="0.2">
      <c r="B50" s="14">
        <v>38</v>
      </c>
      <c r="C50" s="83"/>
      <c r="D50" s="73"/>
      <c r="E50" s="63"/>
      <c r="F50" s="63"/>
      <c r="G50" s="64"/>
      <c r="H50" s="63"/>
      <c r="I50" s="63"/>
      <c r="J50" s="64"/>
      <c r="K50" s="63"/>
      <c r="L50" s="63"/>
      <c r="M50" s="63"/>
      <c r="N50" s="63"/>
      <c r="O50" s="63"/>
      <c r="P50" s="64"/>
      <c r="Q50" s="70"/>
      <c r="R50" s="71"/>
      <c r="S50"/>
      <c r="T50" s="2"/>
    </row>
    <row r="51" spans="1:20" ht="14.25" x14ac:dyDescent="0.2">
      <c r="B51" s="14">
        <v>39</v>
      </c>
      <c r="C51" s="78" t="s">
        <v>39</v>
      </c>
      <c r="D51" s="73"/>
      <c r="E51" s="63"/>
      <c r="F51" s="63"/>
      <c r="G51" s="64"/>
      <c r="H51" s="63"/>
      <c r="I51" s="63"/>
      <c r="J51" s="64"/>
      <c r="K51" s="63"/>
      <c r="L51" s="63"/>
      <c r="M51" s="63"/>
      <c r="N51" s="63"/>
      <c r="O51" s="63"/>
      <c r="P51" s="64"/>
      <c r="Q51" s="70"/>
      <c r="R51" s="71"/>
      <c r="S51"/>
      <c r="T51" s="2"/>
    </row>
    <row r="52" spans="1:20" ht="14.25" x14ac:dyDescent="0.2">
      <c r="B52" s="14">
        <v>40</v>
      </c>
      <c r="C52" s="83" t="s">
        <v>43</v>
      </c>
      <c r="D52" s="73"/>
      <c r="E52" s="63"/>
      <c r="F52" s="63"/>
      <c r="G52" s="64"/>
      <c r="H52" s="63"/>
      <c r="I52" s="63"/>
      <c r="J52" s="64"/>
      <c r="K52" s="63"/>
      <c r="L52" s="63"/>
      <c r="M52" s="63"/>
      <c r="N52" s="63"/>
      <c r="O52" s="63"/>
      <c r="P52" s="64"/>
      <c r="Q52" s="70"/>
      <c r="R52" s="71"/>
      <c r="S52"/>
      <c r="T52" s="2"/>
    </row>
    <row r="53" spans="1:20" ht="14.25" x14ac:dyDescent="0.2">
      <c r="A53" s="2"/>
      <c r="B53" s="14">
        <v>41</v>
      </c>
      <c r="C53" s="86" t="s">
        <v>55</v>
      </c>
      <c r="D53" s="73"/>
      <c r="E53" s="63"/>
      <c r="F53" s="63"/>
      <c r="G53" s="64"/>
      <c r="H53" s="63"/>
      <c r="I53" s="63"/>
      <c r="J53" s="64"/>
      <c r="K53" s="63"/>
      <c r="L53" s="63"/>
      <c r="M53" s="63"/>
      <c r="N53" s="63"/>
      <c r="O53" s="63"/>
      <c r="P53" s="64"/>
      <c r="Q53" s="70"/>
      <c r="R53" s="71"/>
      <c r="S53"/>
      <c r="T53" s="2"/>
    </row>
    <row r="54" spans="1:20" ht="14.25" x14ac:dyDescent="0.2">
      <c r="A54" s="2"/>
      <c r="B54" s="14">
        <v>42</v>
      </c>
      <c r="C54" s="86" t="s">
        <v>56</v>
      </c>
      <c r="D54" s="73"/>
      <c r="E54" s="63"/>
      <c r="F54" s="63"/>
      <c r="G54" s="64"/>
      <c r="H54" s="63"/>
      <c r="I54" s="63"/>
      <c r="J54" s="64"/>
      <c r="K54" s="63"/>
      <c r="L54" s="63"/>
      <c r="M54" s="63"/>
      <c r="N54" s="63"/>
      <c r="O54" s="63"/>
      <c r="P54" s="64"/>
      <c r="Q54" s="70"/>
      <c r="R54" s="71"/>
      <c r="S54"/>
      <c r="T54" s="2"/>
    </row>
    <row r="55" spans="1:20" ht="14.25" x14ac:dyDescent="0.2">
      <c r="A55" s="2"/>
      <c r="B55" s="14">
        <v>43</v>
      </c>
      <c r="C55" s="83" t="s">
        <v>31</v>
      </c>
      <c r="D55" s="73"/>
      <c r="E55" s="63">
        <v>141</v>
      </c>
      <c r="F55" s="63">
        <v>141</v>
      </c>
      <c r="G55" s="64">
        <v>33740904</v>
      </c>
      <c r="H55" s="63"/>
      <c r="I55" s="63">
        <v>141</v>
      </c>
      <c r="J55" s="64">
        <v>33740904</v>
      </c>
      <c r="K55" s="70">
        <f>(J55/I55)</f>
        <v>239297.19148936169</v>
      </c>
      <c r="L55" s="65">
        <v>6</v>
      </c>
      <c r="M55" s="63"/>
      <c r="N55" s="63">
        <v>0</v>
      </c>
      <c r="O55" s="63">
        <v>0</v>
      </c>
      <c r="P55" s="64">
        <v>0</v>
      </c>
      <c r="Q55" s="70"/>
      <c r="R55" s="71"/>
      <c r="S55"/>
      <c r="T55" s="2"/>
    </row>
    <row r="56" spans="1:20" ht="14.25" x14ac:dyDescent="0.2">
      <c r="B56" s="14">
        <v>44</v>
      </c>
      <c r="C56" s="83" t="s">
        <v>44</v>
      </c>
      <c r="D56" s="73"/>
      <c r="E56" s="63"/>
      <c r="F56" s="63"/>
      <c r="G56" s="64"/>
      <c r="H56" s="63"/>
      <c r="I56" s="63"/>
      <c r="J56" s="64"/>
      <c r="K56" s="63"/>
      <c r="L56" s="63"/>
      <c r="M56" s="63"/>
      <c r="N56" s="63"/>
      <c r="O56" s="63"/>
      <c r="P56" s="64"/>
      <c r="Q56" s="70"/>
      <c r="R56" s="71"/>
      <c r="S56"/>
      <c r="T56" s="2"/>
    </row>
    <row r="57" spans="1:20" ht="14.25" x14ac:dyDescent="0.2">
      <c r="B57" s="14">
        <v>45</v>
      </c>
      <c r="C57" s="86" t="s">
        <v>57</v>
      </c>
      <c r="D57" s="73"/>
      <c r="E57" s="63">
        <v>1</v>
      </c>
      <c r="F57" s="63">
        <v>1</v>
      </c>
      <c r="G57" s="64">
        <v>175000</v>
      </c>
      <c r="H57" s="63"/>
      <c r="I57" s="63">
        <v>1</v>
      </c>
      <c r="J57" s="64">
        <v>175000</v>
      </c>
      <c r="K57" s="70">
        <f>(J57/I57)</f>
        <v>175000</v>
      </c>
      <c r="L57" s="63"/>
      <c r="M57" s="63"/>
      <c r="N57" s="63">
        <v>0</v>
      </c>
      <c r="O57" s="63">
        <v>0</v>
      </c>
      <c r="P57" s="64">
        <v>0</v>
      </c>
      <c r="Q57" s="70"/>
      <c r="R57" s="71"/>
      <c r="S57"/>
      <c r="T57" s="2"/>
    </row>
    <row r="58" spans="1:20" ht="14.25" x14ac:dyDescent="0.2">
      <c r="B58" s="14">
        <v>46</v>
      </c>
      <c r="C58" s="86" t="s">
        <v>58</v>
      </c>
      <c r="D58" s="73"/>
      <c r="E58" s="63"/>
      <c r="F58" s="63"/>
      <c r="G58" s="64"/>
      <c r="H58" s="63"/>
      <c r="I58" s="63"/>
      <c r="J58" s="64"/>
      <c r="K58" s="63"/>
      <c r="L58" s="63"/>
      <c r="M58" s="63"/>
      <c r="N58" s="63"/>
      <c r="O58" s="63"/>
      <c r="P58" s="64"/>
      <c r="Q58" s="70"/>
      <c r="R58" s="71"/>
      <c r="S58"/>
      <c r="T58" s="2"/>
    </row>
    <row r="59" spans="1:20" ht="14.25" x14ac:dyDescent="0.2">
      <c r="B59" s="14">
        <v>47</v>
      </c>
      <c r="C59" s="83" t="s">
        <v>32</v>
      </c>
      <c r="D59" s="73"/>
      <c r="E59" s="63">
        <v>200</v>
      </c>
      <c r="F59" s="63">
        <v>260</v>
      </c>
      <c r="G59" s="64">
        <v>51513439</v>
      </c>
      <c r="H59" s="63"/>
      <c r="I59" s="63">
        <v>190</v>
      </c>
      <c r="J59" s="64">
        <v>42299585</v>
      </c>
      <c r="K59" s="70">
        <f>(J59/I59)</f>
        <v>222629.39473684211</v>
      </c>
      <c r="L59" s="65">
        <v>10</v>
      </c>
      <c r="M59" s="63"/>
      <c r="N59" s="63">
        <v>10</v>
      </c>
      <c r="O59" s="63">
        <v>70</v>
      </c>
      <c r="P59" s="64">
        <v>9213854</v>
      </c>
      <c r="Q59" s="70">
        <f t="shared" ref="Q59" si="12">(P59/N59)</f>
        <v>921385.4</v>
      </c>
      <c r="R59" s="71">
        <f t="shared" ref="R59" si="13">(P59/O59)</f>
        <v>131626.48571428572</v>
      </c>
      <c r="S59"/>
      <c r="T59" s="2"/>
    </row>
    <row r="60" spans="1:20" ht="14.25" x14ac:dyDescent="0.2">
      <c r="B60" s="14">
        <v>48</v>
      </c>
      <c r="C60" s="83" t="s">
        <v>45</v>
      </c>
      <c r="D60" s="73"/>
      <c r="E60" s="63"/>
      <c r="F60" s="63"/>
      <c r="G60" s="64"/>
      <c r="H60" s="63"/>
      <c r="I60" s="63"/>
      <c r="J60" s="64"/>
      <c r="K60" s="63"/>
      <c r="L60" s="63"/>
      <c r="M60" s="63"/>
      <c r="N60" s="63"/>
      <c r="O60" s="63"/>
      <c r="P60" s="64"/>
      <c r="Q60" s="70"/>
      <c r="R60" s="71"/>
      <c r="S60"/>
      <c r="T60" s="2"/>
    </row>
    <row r="61" spans="1:20" ht="14.25" x14ac:dyDescent="0.2">
      <c r="B61" s="14">
        <v>49</v>
      </c>
      <c r="C61" s="86" t="s">
        <v>59</v>
      </c>
      <c r="D61" s="73"/>
      <c r="E61" s="63">
        <v>49</v>
      </c>
      <c r="F61" s="63">
        <v>49</v>
      </c>
      <c r="G61" s="64">
        <v>14873357</v>
      </c>
      <c r="H61" s="63"/>
      <c r="I61" s="63">
        <v>49</v>
      </c>
      <c r="J61" s="64">
        <v>14873357</v>
      </c>
      <c r="K61" s="70">
        <f>(J61/I61)</f>
        <v>303537.89795918367</v>
      </c>
      <c r="L61" s="63"/>
      <c r="M61" s="63"/>
      <c r="N61" s="63">
        <v>0</v>
      </c>
      <c r="O61" s="63">
        <v>0</v>
      </c>
      <c r="P61" s="64">
        <v>0</v>
      </c>
      <c r="Q61" s="70"/>
      <c r="R61" s="71"/>
      <c r="S61"/>
      <c r="T61" s="2"/>
    </row>
    <row r="62" spans="1:20" ht="14.25" x14ac:dyDescent="0.2">
      <c r="B62" s="14">
        <v>50</v>
      </c>
      <c r="C62" s="87"/>
      <c r="D62" s="73"/>
      <c r="E62" s="63"/>
      <c r="F62" s="63"/>
      <c r="G62" s="64"/>
      <c r="H62" s="63"/>
      <c r="I62" s="63"/>
      <c r="J62" s="64"/>
      <c r="K62" s="63"/>
      <c r="L62" s="63"/>
      <c r="M62" s="63"/>
      <c r="N62" s="63"/>
      <c r="O62" s="63"/>
      <c r="P62" s="64"/>
      <c r="Q62" s="70"/>
      <c r="R62" s="71"/>
      <c r="S62"/>
      <c r="T62" s="2"/>
    </row>
    <row r="63" spans="1:20" ht="14.25" x14ac:dyDescent="0.2">
      <c r="B63" s="14">
        <v>51</v>
      </c>
      <c r="C63" s="78" t="s">
        <v>40</v>
      </c>
      <c r="D63" s="73"/>
      <c r="E63" s="63"/>
      <c r="F63" s="63"/>
      <c r="G63" s="64"/>
      <c r="H63" s="63"/>
      <c r="I63" s="63"/>
      <c r="J63" s="64"/>
      <c r="K63" s="63"/>
      <c r="L63" s="63"/>
      <c r="M63" s="63"/>
      <c r="N63" s="63"/>
      <c r="O63" s="63"/>
      <c r="P63" s="64"/>
      <c r="Q63" s="70"/>
      <c r="R63" s="71"/>
      <c r="S63"/>
      <c r="T63" s="2"/>
    </row>
    <row r="64" spans="1:20" ht="14.25" x14ac:dyDescent="0.2">
      <c r="B64" s="14">
        <v>52</v>
      </c>
      <c r="C64" s="83" t="s">
        <v>46</v>
      </c>
      <c r="D64" s="73"/>
      <c r="E64" s="63"/>
      <c r="F64" s="63"/>
      <c r="G64" s="64"/>
      <c r="H64" s="63"/>
      <c r="I64" s="63"/>
      <c r="J64" s="64"/>
      <c r="K64" s="63"/>
      <c r="L64" s="63"/>
      <c r="M64" s="63"/>
      <c r="N64" s="63"/>
      <c r="O64" s="63"/>
      <c r="P64" s="64"/>
      <c r="Q64" s="70"/>
      <c r="R64" s="71"/>
      <c r="S64"/>
      <c r="T64" s="2"/>
    </row>
    <row r="65" spans="2:20" ht="14.25" x14ac:dyDescent="0.2">
      <c r="B65" s="14">
        <v>53</v>
      </c>
      <c r="C65" s="83" t="s">
        <v>60</v>
      </c>
      <c r="D65" s="73"/>
      <c r="E65" s="63">
        <v>33</v>
      </c>
      <c r="F65" s="63">
        <v>33</v>
      </c>
      <c r="G65" s="64">
        <v>6144066</v>
      </c>
      <c r="H65" s="63"/>
      <c r="I65" s="63">
        <v>33</v>
      </c>
      <c r="J65" s="64">
        <v>6144066</v>
      </c>
      <c r="K65" s="70">
        <f>(J65/I65)</f>
        <v>186183.81818181818</v>
      </c>
      <c r="L65" s="65">
        <v>15</v>
      </c>
      <c r="M65" s="63"/>
      <c r="N65" s="63">
        <v>0</v>
      </c>
      <c r="O65" s="63">
        <v>0</v>
      </c>
      <c r="P65" s="64">
        <v>0</v>
      </c>
      <c r="Q65" s="70"/>
      <c r="R65" s="71"/>
      <c r="S65"/>
      <c r="T65"/>
    </row>
    <row r="66" spans="2:20" ht="14.25" x14ac:dyDescent="0.2">
      <c r="B66" s="14">
        <v>54</v>
      </c>
      <c r="C66" s="83" t="s">
        <v>33</v>
      </c>
      <c r="D66" s="73"/>
      <c r="E66" s="63">
        <v>171</v>
      </c>
      <c r="F66" s="63">
        <v>178</v>
      </c>
      <c r="G66" s="64">
        <v>28566592</v>
      </c>
      <c r="H66" s="63"/>
      <c r="I66" s="63">
        <v>168</v>
      </c>
      <c r="J66" s="64">
        <v>27339775</v>
      </c>
      <c r="K66" s="70">
        <f>(J66/I66)</f>
        <v>162736.75595238095</v>
      </c>
      <c r="L66" s="65">
        <v>17</v>
      </c>
      <c r="M66" s="63"/>
      <c r="N66" s="63">
        <v>1</v>
      </c>
      <c r="O66" s="63">
        <v>6</v>
      </c>
      <c r="P66" s="64">
        <v>516122</v>
      </c>
      <c r="Q66" s="70">
        <f t="shared" ref="Q66" si="14">(P66/N66)</f>
        <v>516122</v>
      </c>
      <c r="R66" s="71">
        <f t="shared" ref="R66" si="15">(P66/O66)</f>
        <v>86020.333333333328</v>
      </c>
      <c r="S66"/>
      <c r="T66"/>
    </row>
    <row r="67" spans="2:20" ht="14.25" x14ac:dyDescent="0.2">
      <c r="B67" s="14">
        <v>55</v>
      </c>
      <c r="C67" s="83" t="s">
        <v>61</v>
      </c>
      <c r="D67" s="73"/>
      <c r="E67" s="63"/>
      <c r="F67" s="63"/>
      <c r="G67" s="64"/>
      <c r="H67" s="63"/>
      <c r="I67" s="63"/>
      <c r="J67" s="64"/>
      <c r="K67" s="63"/>
      <c r="L67" s="63"/>
      <c r="M67" s="63"/>
      <c r="N67" s="63"/>
      <c r="O67" s="63"/>
      <c r="P67" s="64"/>
      <c r="Q67" s="70"/>
      <c r="R67" s="71"/>
      <c r="S67"/>
      <c r="T67"/>
    </row>
    <row r="68" spans="2:20" ht="15" x14ac:dyDescent="0.25">
      <c r="B68" s="10"/>
      <c r="C68" s="86" t="s">
        <v>62</v>
      </c>
      <c r="D68" s="73"/>
      <c r="E68" s="63">
        <v>26</v>
      </c>
      <c r="F68" s="63">
        <v>38</v>
      </c>
      <c r="G68" s="64">
        <v>7909312</v>
      </c>
      <c r="H68" s="63"/>
      <c r="I68" s="63">
        <v>23</v>
      </c>
      <c r="J68" s="64">
        <v>5274312</v>
      </c>
      <c r="K68" s="70">
        <f>(J68/I68)</f>
        <v>229317.91304347827</v>
      </c>
      <c r="L68" s="63"/>
      <c r="M68" s="63"/>
      <c r="N68" s="63">
        <v>2</v>
      </c>
      <c r="O68" s="63">
        <v>13</v>
      </c>
      <c r="P68" s="64">
        <v>2510000</v>
      </c>
      <c r="Q68" s="70">
        <f t="shared" ref="Q68" si="16">(P68/N68)</f>
        <v>1255000</v>
      </c>
      <c r="R68" s="71">
        <f t="shared" ref="R68" si="17">(P68/O68)</f>
        <v>193076.92307692306</v>
      </c>
      <c r="S68"/>
      <c r="T68"/>
    </row>
    <row r="69" spans="2:20" ht="15" thickBot="1" x14ac:dyDescent="0.25">
      <c r="B69" s="13"/>
      <c r="C69" s="88"/>
      <c r="D69" s="89"/>
      <c r="E69" s="90"/>
      <c r="F69" s="46"/>
      <c r="G69" s="47"/>
      <c r="H69" s="46"/>
      <c r="I69" s="46"/>
      <c r="J69" s="47"/>
      <c r="K69" s="47"/>
      <c r="L69" s="48"/>
      <c r="M69" s="46"/>
      <c r="N69" s="46"/>
      <c r="O69" s="46"/>
      <c r="P69" s="47"/>
      <c r="Q69" s="47"/>
      <c r="R69" s="49"/>
      <c r="S69"/>
      <c r="T69"/>
    </row>
    <row r="70" spans="2:20" ht="15" thickTop="1" x14ac:dyDescent="0.2">
      <c r="B70" s="13"/>
      <c r="C70" s="91"/>
      <c r="D70" s="91"/>
      <c r="E70" s="63"/>
      <c r="F70" s="92"/>
      <c r="G70" s="93"/>
      <c r="H70" s="92"/>
      <c r="I70" s="92"/>
      <c r="J70" s="93"/>
      <c r="K70" s="93"/>
      <c r="L70" s="94"/>
      <c r="M70" s="92"/>
      <c r="N70" s="92"/>
      <c r="O70" s="92"/>
      <c r="P70" s="93"/>
      <c r="Q70" s="93"/>
      <c r="R70" s="93"/>
      <c r="S70"/>
      <c r="T70"/>
    </row>
    <row r="71" spans="2:20" ht="14.25" x14ac:dyDescent="0.2">
      <c r="B71" s="13"/>
      <c r="C71" s="91"/>
      <c r="D71" s="91"/>
      <c r="E71" s="63"/>
      <c r="F71" s="92"/>
      <c r="G71" s="93"/>
      <c r="H71" s="92"/>
      <c r="I71" s="92"/>
      <c r="J71" s="93"/>
      <c r="K71" s="93"/>
      <c r="L71" s="94"/>
      <c r="M71" s="92"/>
      <c r="N71" s="92"/>
      <c r="O71" s="92"/>
      <c r="P71" s="93"/>
      <c r="Q71" s="93"/>
      <c r="R71" s="93"/>
      <c r="S71"/>
      <c r="T71"/>
    </row>
    <row r="72" spans="2:20" ht="15" x14ac:dyDescent="0.25">
      <c r="B72" s="13"/>
      <c r="C72" s="11" t="s">
        <v>63</v>
      </c>
      <c r="D72" s="16"/>
      <c r="E72" s="17"/>
      <c r="F72" s="17"/>
      <c r="G72" s="18"/>
      <c r="H72" s="17"/>
      <c r="I72" s="17"/>
      <c r="J72" s="18"/>
      <c r="K72" s="18"/>
      <c r="L72" s="19"/>
      <c r="M72" s="17"/>
      <c r="N72" s="17"/>
      <c r="O72" s="17"/>
      <c r="P72" s="18"/>
      <c r="Q72" s="18"/>
      <c r="R72" s="18"/>
      <c r="T72"/>
    </row>
    <row r="73" spans="2:20" ht="15" x14ac:dyDescent="0.25">
      <c r="B73" s="13"/>
      <c r="C73" s="11" t="s">
        <v>34</v>
      </c>
      <c r="D73" s="16"/>
      <c r="E73" s="17"/>
      <c r="T73"/>
    </row>
    <row r="74" spans="2:20" x14ac:dyDescent="0.2">
      <c r="B74" s="13"/>
      <c r="C74" s="12" t="s">
        <v>35</v>
      </c>
      <c r="T74"/>
    </row>
    <row r="75" spans="2:20" x14ac:dyDescent="0.2">
      <c r="B75" s="13"/>
      <c r="C75" s="12" t="s">
        <v>36</v>
      </c>
      <c r="T75"/>
    </row>
    <row r="76" spans="2:20" x14ac:dyDescent="0.2">
      <c r="B76" s="13"/>
      <c r="C76" s="12" t="s">
        <v>37</v>
      </c>
      <c r="T76"/>
    </row>
    <row r="77" spans="2:20" x14ac:dyDescent="0.2">
      <c r="B77" s="13"/>
      <c r="C77" s="12" t="s">
        <v>47</v>
      </c>
    </row>
    <row r="78" spans="2:20" x14ac:dyDescent="0.2">
      <c r="B78" s="13"/>
      <c r="C78" s="12" t="s">
        <v>48</v>
      </c>
    </row>
    <row r="79" spans="2:20" x14ac:dyDescent="0.2">
      <c r="B79" s="2"/>
      <c r="C79" s="12" t="s">
        <v>49</v>
      </c>
    </row>
    <row r="80" spans="2:20" x14ac:dyDescent="0.2">
      <c r="B80" s="2"/>
      <c r="C80" s="13" t="s">
        <v>50</v>
      </c>
    </row>
    <row r="81" spans="2:3" x14ac:dyDescent="0.2">
      <c r="B81" s="2"/>
      <c r="C81" s="13" t="s">
        <v>51</v>
      </c>
    </row>
    <row r="82" spans="2:3" x14ac:dyDescent="0.2">
      <c r="C82" s="13" t="s">
        <v>52</v>
      </c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  <row r="105" spans="2:3" x14ac:dyDescent="0.2">
      <c r="B105" s="5"/>
      <c r="C105" s="5"/>
    </row>
    <row r="106" spans="2:3" x14ac:dyDescent="0.2">
      <c r="B106" s="5"/>
      <c r="C106" s="5"/>
    </row>
  </sheetData>
  <phoneticPr fontId="0" type="noConversion"/>
  <pageMargins left="0.75" right="0.75" top="1" bottom="1" header="0.5" footer="0.5"/>
  <pageSetup scale="4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B94D0F-A81D-4101-86BD-4A18B3768968}"/>
</file>

<file path=customXml/itemProps2.xml><?xml version="1.0" encoding="utf-8"?>
<ds:datastoreItem xmlns:ds="http://schemas.openxmlformats.org/officeDocument/2006/customXml" ds:itemID="{8D6EDC8D-CB88-4C6E-B54A-D2888D0653B1}"/>
</file>

<file path=customXml/itemProps3.xml><?xml version="1.0" encoding="utf-8"?>
<ds:datastoreItem xmlns:ds="http://schemas.openxmlformats.org/officeDocument/2006/customXml" ds:itemID="{AA1A7AF7-BEC5-4788-82E5-56F0434EDE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2019-03-05T14:23:32Z</cp:lastPrinted>
  <dcterms:created xsi:type="dcterms:W3CDTF">2003-04-24T14:06:32Z</dcterms:created>
  <dcterms:modified xsi:type="dcterms:W3CDTF">2019-03-05T14:23:57Z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