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monthlybp\2018\Aug18\"/>
    </mc:Choice>
  </mc:AlternateContent>
  <xr:revisionPtr revIDLastSave="0" documentId="8_{CF0CFFA9-DAAF-4408-814B-92437F9E0F21}" xr6:coauthVersionLast="31" xr6:coauthVersionMax="31" xr10:uidLastSave="{00000000-0000-0000-0000-000000000000}"/>
  <bookViews>
    <workbookView xWindow="0" yWindow="0" windowWidth="28800" windowHeight="12240" xr2:uid="{1E17F79B-512F-485B-99F0-84CBCC11431B}"/>
  </bookViews>
  <sheets>
    <sheet name="2B" sheetId="1" r:id="rId1"/>
    <sheet name="Sheet2" sheetId="2" r:id="rId2"/>
    <sheet name="Sheet3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0" i="1" l="1"/>
  <c r="L68" i="1"/>
  <c r="L67" i="1"/>
  <c r="L63" i="1"/>
  <c r="L61" i="1"/>
  <c r="L59" i="1"/>
  <c r="L57" i="1"/>
  <c r="L51" i="1"/>
  <c r="L50" i="1"/>
  <c r="L44" i="1"/>
  <c r="L43" i="1"/>
  <c r="L42" i="1"/>
  <c r="L41" i="1"/>
  <c r="L39" i="1"/>
  <c r="L38" i="1"/>
  <c r="L37" i="1"/>
  <c r="L36" i="1"/>
  <c r="L34" i="1"/>
  <c r="L33" i="1"/>
  <c r="L32" i="1"/>
  <c r="L31" i="1"/>
  <c r="L30" i="1"/>
  <c r="L29" i="1"/>
  <c r="L28" i="1"/>
  <c r="L25" i="1"/>
  <c r="L24" i="1"/>
  <c r="L23" i="1"/>
  <c r="L22" i="1"/>
  <c r="L21" i="1"/>
  <c r="L20" i="1"/>
  <c r="L19" i="1"/>
  <c r="L17" i="1"/>
  <c r="L15" i="1"/>
  <c r="M70" i="1"/>
  <c r="M68" i="1"/>
  <c r="M67" i="1"/>
  <c r="M63" i="1"/>
  <c r="M61" i="1"/>
  <c r="M59" i="1"/>
  <c r="M57" i="1"/>
  <c r="M51" i="1"/>
  <c r="M50" i="1"/>
  <c r="M44" i="1"/>
  <c r="M43" i="1"/>
  <c r="M42" i="1"/>
  <c r="M41" i="1"/>
  <c r="M39" i="1"/>
  <c r="M38" i="1"/>
  <c r="M37" i="1"/>
  <c r="M36" i="1"/>
  <c r="M34" i="1"/>
  <c r="M33" i="1"/>
  <c r="M32" i="1"/>
  <c r="M31" i="1"/>
  <c r="M30" i="1"/>
  <c r="M29" i="1"/>
  <c r="M28" i="1"/>
  <c r="M25" i="1"/>
  <c r="M24" i="1"/>
  <c r="M23" i="1"/>
  <c r="M22" i="1"/>
  <c r="M21" i="1"/>
  <c r="M20" i="1"/>
  <c r="M19" i="1"/>
  <c r="M17" i="1"/>
  <c r="M15" i="1"/>
  <c r="R15" i="1"/>
  <c r="R70" i="1"/>
  <c r="R68" i="1"/>
  <c r="R67" i="1"/>
  <c r="R63" i="1"/>
  <c r="R61" i="1"/>
  <c r="R59" i="1"/>
  <c r="R57" i="1"/>
  <c r="R51" i="1"/>
  <c r="R50" i="1"/>
  <c r="R44" i="1"/>
  <c r="R43" i="1"/>
  <c r="R42" i="1"/>
  <c r="R41" i="1"/>
  <c r="R39" i="1"/>
  <c r="R38" i="1"/>
  <c r="R37" i="1"/>
  <c r="R36" i="1"/>
  <c r="R34" i="1"/>
  <c r="R33" i="1"/>
  <c r="R32" i="1"/>
  <c r="R31" i="1"/>
  <c r="R30" i="1"/>
  <c r="R29" i="1"/>
  <c r="R28" i="1"/>
  <c r="R25" i="1"/>
  <c r="R24" i="1"/>
  <c r="R23" i="1"/>
  <c r="R22" i="1"/>
  <c r="R21" i="1"/>
  <c r="R20" i="1"/>
  <c r="R19" i="1"/>
  <c r="R17" i="1"/>
  <c r="S70" i="1"/>
  <c r="S68" i="1"/>
  <c r="S67" i="1"/>
  <c r="S63" i="1"/>
  <c r="S61" i="1"/>
  <c r="S59" i="1"/>
  <c r="S57" i="1"/>
  <c r="S51" i="1"/>
  <c r="S50" i="1"/>
  <c r="S44" i="1"/>
  <c r="S43" i="1"/>
  <c r="S42" i="1"/>
  <c r="S41" i="1"/>
  <c r="S39" i="1"/>
  <c r="S38" i="1"/>
  <c r="S37" i="1"/>
  <c r="S36" i="1"/>
  <c r="S34" i="1"/>
  <c r="S33" i="1"/>
  <c r="S32" i="1"/>
  <c r="S31" i="1"/>
  <c r="S30" i="1"/>
  <c r="S29" i="1"/>
  <c r="S28" i="1"/>
  <c r="S25" i="1"/>
  <c r="S24" i="1"/>
  <c r="S23" i="1"/>
  <c r="S22" i="1"/>
  <c r="S21" i="1"/>
  <c r="S20" i="1"/>
  <c r="S19" i="1"/>
  <c r="S17" i="1"/>
  <c r="S15" i="1"/>
  <c r="K15" i="1"/>
  <c r="J15" i="1"/>
  <c r="Q15" i="1"/>
  <c r="P15" i="1"/>
  <c r="P70" i="1"/>
  <c r="Q70" i="1" s="1"/>
  <c r="J70" i="1"/>
  <c r="K70" i="1" s="1"/>
  <c r="I70" i="1"/>
  <c r="F70" i="1"/>
  <c r="Q68" i="1"/>
  <c r="P68" i="1"/>
  <c r="J68" i="1"/>
  <c r="K68" i="1" s="1"/>
  <c r="I68" i="1"/>
  <c r="F68" i="1"/>
  <c r="P67" i="1"/>
  <c r="Q67" i="1" s="1"/>
  <c r="K67" i="1"/>
  <c r="J67" i="1"/>
  <c r="I67" i="1"/>
  <c r="F67" i="1"/>
  <c r="P63" i="1"/>
  <c r="Q63" i="1" s="1"/>
  <c r="K63" i="1"/>
  <c r="J63" i="1"/>
  <c r="I63" i="1"/>
  <c r="F63" i="1"/>
  <c r="Q61" i="1"/>
  <c r="P61" i="1"/>
  <c r="J61" i="1"/>
  <c r="K61" i="1" s="1"/>
  <c r="I61" i="1"/>
  <c r="F61" i="1"/>
  <c r="P57" i="1"/>
  <c r="Q57" i="1" s="1"/>
  <c r="K57" i="1"/>
  <c r="J57" i="1"/>
  <c r="I57" i="1"/>
  <c r="F57" i="1"/>
  <c r="Q51" i="1"/>
  <c r="P51" i="1"/>
  <c r="J51" i="1"/>
  <c r="K51" i="1" s="1"/>
  <c r="I51" i="1"/>
  <c r="F51" i="1"/>
  <c r="Q50" i="1"/>
  <c r="P50" i="1"/>
  <c r="J50" i="1"/>
  <c r="K50" i="1" s="1"/>
  <c r="I50" i="1"/>
  <c r="F50" i="1"/>
  <c r="P44" i="1"/>
  <c r="Q44" i="1" s="1"/>
  <c r="K44" i="1"/>
  <c r="J44" i="1"/>
  <c r="I44" i="1"/>
  <c r="F44" i="1"/>
  <c r="P43" i="1"/>
  <c r="Q43" i="1" s="1"/>
  <c r="K43" i="1"/>
  <c r="J43" i="1"/>
  <c r="I43" i="1"/>
  <c r="F43" i="1"/>
  <c r="Q42" i="1"/>
  <c r="P42" i="1"/>
  <c r="J42" i="1"/>
  <c r="K42" i="1" s="1"/>
  <c r="I42" i="1"/>
  <c r="F42" i="1"/>
  <c r="Q41" i="1"/>
  <c r="P41" i="1"/>
  <c r="H41" i="1"/>
  <c r="G41" i="1"/>
  <c r="J41" i="1" s="1"/>
  <c r="K41" i="1" s="1"/>
  <c r="F41" i="1"/>
  <c r="E41" i="1"/>
  <c r="D41" i="1"/>
  <c r="P39" i="1"/>
  <c r="Q39" i="1" s="1"/>
  <c r="J39" i="1"/>
  <c r="K39" i="1" s="1"/>
  <c r="I39" i="1"/>
  <c r="F39" i="1"/>
  <c r="Q38" i="1"/>
  <c r="P38" i="1"/>
  <c r="J38" i="1"/>
  <c r="K38" i="1" s="1"/>
  <c r="I38" i="1"/>
  <c r="F38" i="1"/>
  <c r="P37" i="1"/>
  <c r="Q37" i="1" s="1"/>
  <c r="J37" i="1"/>
  <c r="K37" i="1" s="1"/>
  <c r="I37" i="1"/>
  <c r="F37" i="1"/>
  <c r="P36" i="1"/>
  <c r="Q36" i="1" s="1"/>
  <c r="K36" i="1"/>
  <c r="J36" i="1"/>
  <c r="H36" i="1"/>
  <c r="G36" i="1"/>
  <c r="F36" i="1"/>
  <c r="E36" i="1"/>
  <c r="D36" i="1"/>
  <c r="P34" i="1"/>
  <c r="Q34" i="1" s="1"/>
  <c r="J34" i="1"/>
  <c r="K34" i="1" s="1"/>
  <c r="I34" i="1"/>
  <c r="F34" i="1"/>
  <c r="P33" i="1"/>
  <c r="Q33" i="1" s="1"/>
  <c r="K33" i="1"/>
  <c r="J33" i="1"/>
  <c r="I33" i="1"/>
  <c r="F33" i="1"/>
  <c r="P32" i="1"/>
  <c r="Q32" i="1" s="1"/>
  <c r="J32" i="1"/>
  <c r="K32" i="1" s="1"/>
  <c r="I32" i="1"/>
  <c r="F32" i="1"/>
  <c r="Q31" i="1"/>
  <c r="P31" i="1"/>
  <c r="J31" i="1"/>
  <c r="K31" i="1" s="1"/>
  <c r="I31" i="1"/>
  <c r="F31" i="1"/>
  <c r="P30" i="1"/>
  <c r="Q30" i="1" s="1"/>
  <c r="J30" i="1"/>
  <c r="K30" i="1" s="1"/>
  <c r="I30" i="1"/>
  <c r="F30" i="1"/>
  <c r="P29" i="1"/>
  <c r="Q29" i="1" s="1"/>
  <c r="K29" i="1"/>
  <c r="J29" i="1"/>
  <c r="I29" i="1"/>
  <c r="F29" i="1"/>
  <c r="H28" i="1"/>
  <c r="G28" i="1"/>
  <c r="E28" i="1"/>
  <c r="D28" i="1"/>
  <c r="P25" i="1"/>
  <c r="Q25" i="1" s="1"/>
  <c r="K25" i="1"/>
  <c r="J25" i="1"/>
  <c r="H25" i="1"/>
  <c r="G25" i="1"/>
  <c r="F25" i="1"/>
  <c r="E25" i="1"/>
  <c r="D25" i="1"/>
  <c r="I24" i="1"/>
  <c r="H24" i="1"/>
  <c r="H23" i="1" s="1"/>
  <c r="G24" i="1"/>
  <c r="E24" i="1"/>
  <c r="E23" i="1" s="1"/>
  <c r="D24" i="1"/>
  <c r="G23" i="1"/>
  <c r="H22" i="1"/>
  <c r="G22" i="1"/>
  <c r="E22" i="1"/>
  <c r="D22" i="1"/>
  <c r="K21" i="1"/>
  <c r="J21" i="1"/>
  <c r="H21" i="1"/>
  <c r="P21" i="1" s="1"/>
  <c r="Q21" i="1" s="1"/>
  <c r="G21" i="1"/>
  <c r="F21" i="1"/>
  <c r="E21" i="1"/>
  <c r="D21" i="1"/>
  <c r="I20" i="1"/>
  <c r="H20" i="1"/>
  <c r="H19" i="1" s="1"/>
  <c r="G20" i="1"/>
  <c r="E20" i="1"/>
  <c r="D20" i="1"/>
  <c r="G19" i="1"/>
  <c r="G17" i="1" s="1"/>
  <c r="I15" i="1"/>
  <c r="F15" i="1"/>
  <c r="P23" i="1" l="1"/>
  <c r="Q23" i="1" s="1"/>
  <c r="I23" i="1"/>
  <c r="H17" i="1"/>
  <c r="I19" i="1"/>
  <c r="J22" i="1"/>
  <c r="K22" i="1" s="1"/>
  <c r="D23" i="1"/>
  <c r="F23" i="1" s="1"/>
  <c r="F24" i="1"/>
  <c r="P24" i="1"/>
  <c r="Q24" i="1" s="1"/>
  <c r="J28" i="1"/>
  <c r="K28" i="1" s="1"/>
  <c r="D19" i="1"/>
  <c r="F20" i="1"/>
  <c r="P20" i="1"/>
  <c r="Q20" i="1" s="1"/>
  <c r="E19" i="1"/>
  <c r="I21" i="1"/>
  <c r="I25" i="1"/>
  <c r="I36" i="1"/>
  <c r="F22" i="1"/>
  <c r="P22" i="1"/>
  <c r="Q22" i="1" s="1"/>
  <c r="J24" i="1"/>
  <c r="K24" i="1" s="1"/>
  <c r="F28" i="1"/>
  <c r="P28" i="1"/>
  <c r="Q28" i="1" s="1"/>
  <c r="J20" i="1"/>
  <c r="K20" i="1" s="1"/>
  <c r="I41" i="1"/>
  <c r="I22" i="1"/>
  <c r="I28" i="1"/>
  <c r="J19" i="1" l="1"/>
  <c r="K19" i="1" s="1"/>
  <c r="D17" i="1"/>
  <c r="I17" i="1"/>
  <c r="J23" i="1"/>
  <c r="K23" i="1" s="1"/>
  <c r="E17" i="1"/>
  <c r="P19" i="1"/>
  <c r="Q19" i="1" s="1"/>
  <c r="F19" i="1"/>
  <c r="P17" i="1" l="1"/>
  <c r="Q17" i="1" s="1"/>
  <c r="F17" i="1"/>
  <c r="J17" i="1"/>
  <c r="K17" i="1" s="1"/>
</calcChain>
</file>

<file path=xl/sharedStrings.xml><?xml version="1.0" encoding="utf-8"?>
<sst xmlns="http://schemas.openxmlformats.org/spreadsheetml/2006/main" count="93" uniqueCount="75">
  <si>
    <t>Table 2B.</t>
  </si>
  <si>
    <t>NEW HOUSING UNITS AUTHORIZED FOR CONSTRUCTION YEAR TO DATE AUGUST  2018 AND 2016</t>
  </si>
  <si>
    <t>YEAR TO DATE</t>
  </si>
  <si>
    <t>TOTAL HOUSING UNITS</t>
  </si>
  <si>
    <t>SINGLE-FAMILY UNITS</t>
  </si>
  <si>
    <t>AUGUST 2018</t>
  </si>
  <si>
    <t>AUGUST 2016</t>
  </si>
  <si>
    <t>PERCENT</t>
  </si>
  <si>
    <t>SINGLE</t>
  </si>
  <si>
    <t>CHANGE</t>
  </si>
  <si>
    <t>STATE PERCENT</t>
  </si>
  <si>
    <t>COUNTY RANK</t>
  </si>
  <si>
    <t>JURISDICTION</t>
  </si>
  <si>
    <t>TOTAL</t>
  </si>
  <si>
    <t>FAMILY</t>
  </si>
  <si>
    <t>NET</t>
  </si>
  <si>
    <t>2018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</si>
  <si>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</si>
  <si>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</si>
  <si>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</si>
  <si>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</si>
  <si>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</si>
  <si>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</si>
  <si>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</si>
  <si>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</si>
  <si>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</si>
  <si>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</si>
  <si>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</si>
  <si>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</si>
  <si>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</si>
  <si>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</si>
  <si>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</si>
  <si>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</si>
  <si>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</si>
  <si>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</si>
  <si>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</si>
  <si>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</si>
  <si>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</si>
  <si>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</si>
  <si>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</si>
  <si>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</si>
  <si>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</si>
  <si>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</si>
  <si>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</si>
  <si>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</si>
  <si>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</si>
  <si>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</si>
  <si>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</si>
  <si>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</si>
  <si>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</si>
  <si>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</si>
  <si>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</si>
  <si>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</si>
  <si>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</si>
  <si>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</si>
  <si>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</si>
  <si>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</si>
  <si>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</si>
  <si>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</si>
  <si>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</si>
  <si>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</si>
  <si>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</si>
  <si>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</si>
  <si>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</si>
  <si>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</t>
  </si>
  <si>
    <t>SOURCE:  U. S. DEPARTMENT OF COMMERCE.  BUREAU OF THE CENSUS.  2018.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</si>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</sst>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7" x14ac:knownFonts="1">
    <font>
      <sz val="11"/>
      <color theme="1"/>
      <name val="Cambria"/>
      <family val="2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41" fontId="2" fillId="0" borderId="21" xfId="0" applyNumberFormat="1" applyFont="1" applyBorder="1"/>
    <xf numFmtId="41" fontId="3" fillId="0" borderId="21" xfId="0" applyNumberFormat="1" applyFont="1" applyBorder="1"/>
    <xf numFmtId="3" fontId="2" fillId="0" borderId="21" xfId="0" applyNumberFormat="1" applyFont="1" applyBorder="1"/>
    <xf numFmtId="3" fontId="4" fillId="0" borderId="21" xfId="0" applyNumberFormat="1" applyFont="1" applyBorder="1"/>
    <xf numFmtId="3" fontId="5" fillId="0" borderId="21" xfId="0" applyNumberFormat="1" applyFont="1" applyBorder="1"/>
    <xf numFmtId="3" fontId="3" fillId="0" borderId="21" xfId="0" applyNumberFormat="1" applyFont="1" applyBorder="1"/>
    <xf numFmtId="41" fontId="1" fillId="0" borderId="21" xfId="0" applyNumberFormat="1" applyFont="1" applyBorder="1"/>
    <xf numFmtId="0" fontId="3" fillId="0" borderId="7" xfId="0" applyFont="1" applyBorder="1"/>
    <xf numFmtId="0" fontId="3" fillId="0" borderId="9" xfId="0" applyNumberFormat="1" applyFont="1" applyBorder="1" applyAlignment="1">
      <alignment horizontal="center"/>
    </xf>
    <xf numFmtId="3" fontId="3" fillId="0" borderId="7" xfId="0" applyNumberFormat="1" applyFont="1" applyBorder="1"/>
    <xf numFmtId="0" fontId="2" fillId="0" borderId="7" xfId="0" applyFont="1" applyBorder="1"/>
    <xf numFmtId="0" fontId="5" fillId="0" borderId="7" xfId="0" applyFont="1" applyBorder="1"/>
    <xf numFmtId="42" fontId="3" fillId="0" borderId="7" xfId="0" applyNumberFormat="1" applyFont="1" applyBorder="1"/>
    <xf numFmtId="41" fontId="3" fillId="0" borderId="0" xfId="0" applyNumberFormat="1" applyFont="1" applyBorder="1"/>
    <xf numFmtId="0" fontId="3" fillId="0" borderId="0" xfId="0" applyFont="1" applyBorder="1"/>
    <xf numFmtId="41" fontId="3" fillId="0" borderId="0" xfId="0" applyNumberFormat="1" applyFont="1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 applyBorder="1"/>
    <xf numFmtId="41" fontId="3" fillId="0" borderId="8" xfId="0" applyNumberFormat="1" applyFont="1" applyBorder="1"/>
    <xf numFmtId="41" fontId="3" fillId="0" borderId="9" xfId="0" applyNumberFormat="1" applyFont="1" applyBorder="1"/>
    <xf numFmtId="41" fontId="3" fillId="0" borderId="10" xfId="0" applyNumberFormat="1" applyFont="1" applyBorder="1"/>
    <xf numFmtId="41" fontId="3" fillId="0" borderId="11" xfId="0" applyNumberFormat="1" applyFont="1" applyBorder="1"/>
    <xf numFmtId="0" fontId="2" fillId="0" borderId="8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Continuous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0" fontId="2" fillId="0" borderId="14" xfId="0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/>
    <xf numFmtId="0" fontId="2" fillId="0" borderId="18" xfId="0" applyFont="1" applyBorder="1"/>
    <xf numFmtId="41" fontId="3" fillId="0" borderId="19" xfId="0" applyNumberFormat="1" applyFont="1" applyBorder="1"/>
    <xf numFmtId="41" fontId="3" fillId="0" borderId="18" xfId="0" applyNumberFormat="1" applyFont="1" applyBorder="1"/>
    <xf numFmtId="41" fontId="3" fillId="0" borderId="20" xfId="0" applyNumberFormat="1" applyFont="1" applyBorder="1"/>
    <xf numFmtId="0" fontId="2" fillId="0" borderId="2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2" fillId="0" borderId="2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41" fontId="3" fillId="0" borderId="17" xfId="0" applyNumberFormat="1" applyFont="1" applyBorder="1"/>
    <xf numFmtId="0" fontId="3" fillId="0" borderId="22" xfId="0" applyFont="1" applyBorder="1"/>
    <xf numFmtId="0" fontId="3" fillId="0" borderId="21" xfId="0" applyFont="1" applyBorder="1"/>
    <xf numFmtId="1" fontId="3" fillId="0" borderId="21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1" fontId="3" fillId="0" borderId="28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41" fontId="2" fillId="0" borderId="7" xfId="0" applyNumberFormat="1" applyFont="1" applyBorder="1"/>
    <xf numFmtId="41" fontId="2" fillId="0" borderId="0" xfId="0" applyNumberFormat="1" applyFont="1" applyBorder="1"/>
    <xf numFmtId="10" fontId="2" fillId="0" borderId="21" xfId="0" applyNumberFormat="1" applyFont="1" applyBorder="1"/>
    <xf numFmtId="10" fontId="2" fillId="0" borderId="8" xfId="0" applyNumberFormat="1" applyFont="1" applyBorder="1"/>
    <xf numFmtId="3" fontId="2" fillId="0" borderId="29" xfId="0" applyNumberFormat="1" applyFont="1" applyBorder="1"/>
    <xf numFmtId="10" fontId="2" fillId="0" borderId="21" xfId="0" applyNumberFormat="1" applyFont="1" applyBorder="1" applyAlignment="1">
      <alignment horizontal="center"/>
    </xf>
    <xf numFmtId="3" fontId="2" fillId="0" borderId="7" xfId="0" applyNumberFormat="1" applyFont="1" applyBorder="1"/>
    <xf numFmtId="0" fontId="3" fillId="0" borderId="29" xfId="0" applyFont="1" applyBorder="1"/>
    <xf numFmtId="1" fontId="3" fillId="0" borderId="30" xfId="0" applyNumberFormat="1" applyFont="1" applyBorder="1" applyAlignment="1">
      <alignment horizontal="center"/>
    </xf>
    <xf numFmtId="3" fontId="3" fillId="0" borderId="29" xfId="0" applyNumberFormat="1" applyFont="1" applyBorder="1"/>
    <xf numFmtId="10" fontId="3" fillId="0" borderId="21" xfId="0" applyNumberFormat="1" applyFont="1" applyBorder="1"/>
    <xf numFmtId="10" fontId="3" fillId="0" borderId="21" xfId="0" applyNumberFormat="1" applyFont="1" applyBorder="1" applyAlignment="1">
      <alignment horizontal="center"/>
    </xf>
    <xf numFmtId="3" fontId="5" fillId="0" borderId="7" xfId="0" applyNumberFormat="1" applyFont="1" applyBorder="1"/>
    <xf numFmtId="41" fontId="3" fillId="0" borderId="30" xfId="0" applyNumberFormat="1" applyFont="1" applyBorder="1"/>
    <xf numFmtId="41" fontId="3" fillId="0" borderId="29" xfId="0" applyNumberFormat="1" applyFont="1" applyBorder="1"/>
    <xf numFmtId="10" fontId="3" fillId="0" borderId="8" xfId="0" applyNumberFormat="1" applyFont="1" applyBorder="1"/>
    <xf numFmtId="0" fontId="3" fillId="0" borderId="30" xfId="0" applyFont="1" applyBorder="1"/>
    <xf numFmtId="0" fontId="3" fillId="0" borderId="0" xfId="0" applyFont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1" fontId="3" fillId="0" borderId="31" xfId="0" applyNumberFormat="1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3" xfId="0" applyNumberFormat="1" applyFont="1" applyBorder="1" applyAlignment="1">
      <alignment horizontal="center"/>
    </xf>
    <xf numFmtId="41" fontId="3" fillId="0" borderId="33" xfId="0" applyNumberFormat="1" applyFont="1" applyBorder="1"/>
    <xf numFmtId="1" fontId="3" fillId="0" borderId="33" xfId="0" applyNumberFormat="1" applyFont="1" applyBorder="1" applyAlignment="1">
      <alignment horizontal="center"/>
    </xf>
    <xf numFmtId="0" fontId="3" fillId="0" borderId="36" xfId="0" applyFont="1" applyBorder="1"/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0" borderId="0" xfId="0" applyNumberFormat="1" applyFont="1"/>
    <xf numFmtId="0" fontId="6" fillId="0" borderId="0" xfId="0" applyFont="1"/>
    <xf numFmtId="0" fontId="2" fillId="0" borderId="30" xfId="0" applyFont="1" applyBorder="1"/>
    <xf numFmtId="0" fontId="2" fillId="0" borderId="0" xfId="0" applyFont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897F9-77FC-4DAF-B2C6-97ADF7C2DE1B}">
  <dimension ref="B2:U83"/>
  <sheetViews>
    <sheetView tabSelected="1" workbookViewId="0">
      <selection activeCell="W10" sqref="W10"/>
    </sheetView>
  </sheetViews>
  <sheetFormatPr defaultRowHeight="14.25" x14ac:dyDescent="0.2"/>
  <cols>
    <col min="1" max="1" width="9" style="1"/>
    <col min="2" max="2" width="44.375" style="1" bestFit="1" customWidth="1"/>
    <col min="3" max="3" width="3" style="1" customWidth="1"/>
    <col min="4" max="4" width="9.125" style="1" bestFit="1" customWidth="1"/>
    <col min="5" max="8" width="9.125" style="1" customWidth="1"/>
    <col min="9" max="18" width="9" style="1" customWidth="1"/>
    <col min="19" max="19" width="9.25" style="1" bestFit="1" customWidth="1"/>
    <col min="20" max="21" width="9.125" style="1" bestFit="1" customWidth="1"/>
    <col min="22" max="16384" width="9" style="1"/>
  </cols>
  <sheetData>
    <row r="2" spans="2:21" x14ac:dyDescent="0.2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2:21" x14ac:dyDescent="0.2">
      <c r="B3" s="19" t="s">
        <v>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2:21" ht="15" thickBot="1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2:21" ht="15" thickTop="1" x14ac:dyDescent="0.2">
      <c r="B5" s="20"/>
      <c r="C5" s="21"/>
      <c r="D5" s="22"/>
      <c r="E5" s="21"/>
      <c r="F5" s="23"/>
      <c r="G5" s="22"/>
      <c r="H5" s="21"/>
      <c r="I5" s="24"/>
      <c r="J5" s="21"/>
      <c r="K5" s="21"/>
      <c r="L5" s="21"/>
      <c r="M5" s="21"/>
      <c r="N5" s="21"/>
      <c r="O5" s="23"/>
      <c r="P5" s="21"/>
      <c r="Q5" s="21"/>
      <c r="R5" s="21"/>
      <c r="S5" s="21"/>
      <c r="T5" s="21"/>
      <c r="U5" s="25"/>
    </row>
    <row r="6" spans="2:21" x14ac:dyDescent="0.2">
      <c r="B6" s="12"/>
      <c r="C6" s="26"/>
      <c r="D6" s="27"/>
      <c r="E6" s="15"/>
      <c r="F6" s="28"/>
      <c r="G6" s="27"/>
      <c r="H6" s="15"/>
      <c r="I6" s="29"/>
      <c r="J6" s="15"/>
      <c r="K6" s="15"/>
      <c r="L6" s="15"/>
      <c r="M6" s="15"/>
      <c r="N6" s="15"/>
      <c r="O6" s="28"/>
      <c r="P6" s="15"/>
      <c r="Q6" s="15"/>
      <c r="R6" s="15"/>
      <c r="S6" s="15"/>
      <c r="T6" s="15"/>
      <c r="U6" s="30"/>
    </row>
    <row r="7" spans="2:21" x14ac:dyDescent="0.2">
      <c r="B7" s="12"/>
      <c r="C7" s="26"/>
      <c r="D7" s="31" t="s">
        <v>2</v>
      </c>
      <c r="E7" s="32"/>
      <c r="F7" s="33"/>
      <c r="G7" s="31" t="s">
        <v>2</v>
      </c>
      <c r="H7" s="32"/>
      <c r="I7" s="34"/>
      <c r="J7" s="32" t="s">
        <v>3</v>
      </c>
      <c r="K7" s="32"/>
      <c r="L7" s="32"/>
      <c r="M7" s="32"/>
      <c r="N7" s="32"/>
      <c r="O7" s="33"/>
      <c r="P7" s="35" t="s">
        <v>4</v>
      </c>
      <c r="Q7" s="36"/>
      <c r="R7" s="36"/>
      <c r="S7" s="36"/>
      <c r="T7" s="36"/>
      <c r="U7" s="37"/>
    </row>
    <row r="8" spans="2:21" x14ac:dyDescent="0.2">
      <c r="B8" s="12"/>
      <c r="C8" s="26"/>
      <c r="D8" s="38" t="s">
        <v>5</v>
      </c>
      <c r="E8" s="39"/>
      <c r="F8" s="40"/>
      <c r="G8" s="38" t="s">
        <v>6</v>
      </c>
      <c r="H8" s="39"/>
      <c r="I8" s="39"/>
      <c r="J8" s="41"/>
      <c r="K8" s="42"/>
      <c r="L8" s="42"/>
      <c r="M8" s="42"/>
      <c r="N8" s="42"/>
      <c r="O8" s="43"/>
      <c r="P8" s="44"/>
      <c r="Q8" s="42"/>
      <c r="R8" s="42"/>
      <c r="S8" s="42"/>
      <c r="T8" s="42"/>
      <c r="U8" s="45"/>
    </row>
    <row r="9" spans="2:21" x14ac:dyDescent="0.2">
      <c r="B9" s="12"/>
      <c r="C9" s="26"/>
      <c r="D9" s="46"/>
      <c r="E9" s="46"/>
      <c r="F9" s="46"/>
      <c r="G9" s="46"/>
      <c r="H9" s="46"/>
      <c r="I9" s="47"/>
      <c r="J9" s="48"/>
      <c r="K9" s="15"/>
      <c r="L9" s="49"/>
      <c r="M9" s="50"/>
      <c r="N9" s="15"/>
      <c r="O9" s="28"/>
      <c r="P9" s="15"/>
      <c r="Q9" s="15"/>
      <c r="R9" s="49"/>
      <c r="S9" s="50"/>
      <c r="T9" s="15"/>
      <c r="U9" s="30"/>
    </row>
    <row r="10" spans="2:21" x14ac:dyDescent="0.2">
      <c r="B10" s="12"/>
      <c r="C10" s="26"/>
      <c r="D10" s="51"/>
      <c r="E10" s="51"/>
      <c r="F10" s="51" t="s">
        <v>7</v>
      </c>
      <c r="G10" s="51"/>
      <c r="H10" s="51"/>
      <c r="I10" s="52" t="s">
        <v>7</v>
      </c>
      <c r="J10" s="53"/>
      <c r="K10" s="54"/>
      <c r="L10" s="52"/>
      <c r="M10" s="55"/>
      <c r="N10" s="54"/>
      <c r="O10" s="55"/>
      <c r="P10" s="54"/>
      <c r="Q10" s="54"/>
      <c r="R10" s="52"/>
      <c r="S10" s="55"/>
      <c r="T10" s="54"/>
      <c r="U10" s="56"/>
    </row>
    <row r="11" spans="2:21" x14ac:dyDescent="0.2">
      <c r="B11" s="12"/>
      <c r="C11" s="26"/>
      <c r="D11" s="51"/>
      <c r="E11" s="51" t="s">
        <v>8</v>
      </c>
      <c r="F11" s="51" t="s">
        <v>8</v>
      </c>
      <c r="G11" s="51"/>
      <c r="H11" s="51" t="s">
        <v>8</v>
      </c>
      <c r="I11" s="52" t="s">
        <v>8</v>
      </c>
      <c r="J11" s="57" t="s">
        <v>9</v>
      </c>
      <c r="K11" s="32"/>
      <c r="L11" s="31" t="s">
        <v>10</v>
      </c>
      <c r="M11" s="33"/>
      <c r="N11" s="32" t="s">
        <v>11</v>
      </c>
      <c r="O11" s="33"/>
      <c r="P11" s="32" t="s">
        <v>9</v>
      </c>
      <c r="Q11" s="32"/>
      <c r="R11" s="31" t="s">
        <v>10</v>
      </c>
      <c r="S11" s="33"/>
      <c r="T11" s="32" t="s">
        <v>11</v>
      </c>
      <c r="U11" s="58"/>
    </row>
    <row r="12" spans="2:21" x14ac:dyDescent="0.2">
      <c r="B12" s="59" t="s">
        <v>12</v>
      </c>
      <c r="C12" s="60"/>
      <c r="D12" s="61" t="s">
        <v>13</v>
      </c>
      <c r="E12" s="61" t="s">
        <v>14</v>
      </c>
      <c r="F12" s="61" t="s">
        <v>14</v>
      </c>
      <c r="G12" s="61" t="s">
        <v>13</v>
      </c>
      <c r="H12" s="61" t="s">
        <v>14</v>
      </c>
      <c r="I12" s="62" t="s">
        <v>14</v>
      </c>
      <c r="J12" s="63" t="s">
        <v>15</v>
      </c>
      <c r="K12" s="64" t="s">
        <v>7</v>
      </c>
      <c r="L12" s="65" t="s">
        <v>16</v>
      </c>
      <c r="M12" s="66">
        <v>2016</v>
      </c>
      <c r="N12" s="65" t="s">
        <v>16</v>
      </c>
      <c r="O12" s="66">
        <v>2016</v>
      </c>
      <c r="P12" s="64" t="s">
        <v>15</v>
      </c>
      <c r="Q12" s="64" t="s">
        <v>7</v>
      </c>
      <c r="R12" s="65" t="s">
        <v>16</v>
      </c>
      <c r="S12" s="66">
        <v>2016</v>
      </c>
      <c r="T12" s="65" t="s">
        <v>16</v>
      </c>
      <c r="U12" s="67">
        <v>2016</v>
      </c>
    </row>
    <row r="13" spans="2:21" x14ac:dyDescent="0.2">
      <c r="B13" s="9"/>
      <c r="C13" s="16"/>
      <c r="D13" s="68"/>
      <c r="E13" s="68"/>
      <c r="F13" s="3"/>
      <c r="G13" s="3"/>
      <c r="H13" s="3"/>
      <c r="I13" s="27"/>
      <c r="J13" s="69"/>
      <c r="K13" s="70"/>
      <c r="L13" s="71"/>
      <c r="M13" s="71"/>
      <c r="N13" s="72"/>
      <c r="O13" s="72"/>
      <c r="P13" s="70"/>
      <c r="Q13" s="70"/>
      <c r="R13" s="3"/>
      <c r="S13" s="70"/>
      <c r="T13" s="71"/>
      <c r="U13" s="73"/>
    </row>
    <row r="14" spans="2:21" x14ac:dyDescent="0.2">
      <c r="B14" s="12"/>
      <c r="C14" s="26"/>
      <c r="D14" s="3"/>
      <c r="E14" s="3"/>
      <c r="F14" s="3"/>
      <c r="G14" s="3"/>
      <c r="H14" s="3"/>
      <c r="I14" s="27"/>
      <c r="J14" s="74"/>
      <c r="K14" s="51"/>
      <c r="L14" s="75"/>
      <c r="M14" s="75"/>
      <c r="N14" s="76"/>
      <c r="O14" s="76"/>
      <c r="P14" s="51"/>
      <c r="Q14" s="51"/>
      <c r="R14" s="3"/>
      <c r="S14" s="51"/>
      <c r="T14" s="75"/>
      <c r="U14" s="77"/>
    </row>
    <row r="15" spans="2:21" s="111" customFormat="1" x14ac:dyDescent="0.2">
      <c r="B15" s="78" t="s">
        <v>17</v>
      </c>
      <c r="C15" s="79"/>
      <c r="D15" s="2">
        <v>12701</v>
      </c>
      <c r="E15" s="2">
        <v>9215</v>
      </c>
      <c r="F15" s="80">
        <f>(E15/D15)</f>
        <v>0.7255334225651523</v>
      </c>
      <c r="G15" s="2">
        <v>11311</v>
      </c>
      <c r="H15" s="2">
        <v>7586</v>
      </c>
      <c r="I15" s="81">
        <f>(H15/G15)</f>
        <v>0.67067456458314911</v>
      </c>
      <c r="J15" s="82">
        <f>(D15-G15)</f>
        <v>1390</v>
      </c>
      <c r="K15" s="80">
        <f>(J15/G15)</f>
        <v>0.12288922288038193</v>
      </c>
      <c r="L15" s="83">
        <f>(D15/D$17)</f>
        <v>1.0173007609130957</v>
      </c>
      <c r="M15" s="83">
        <f>(G15/G$17)</f>
        <v>1.0186419308357348</v>
      </c>
      <c r="N15" s="76"/>
      <c r="O15" s="76"/>
      <c r="P15" s="4">
        <f>(E15-H15)</f>
        <v>1629</v>
      </c>
      <c r="Q15" s="80">
        <f>(P15/H15)</f>
        <v>0.21473767466385446</v>
      </c>
      <c r="R15" s="80">
        <f>(E15/E$17)</f>
        <v>1.015874765736964</v>
      </c>
      <c r="S15" s="80">
        <f>(H15/H$17)</f>
        <v>1.0280525816506301</v>
      </c>
      <c r="T15" s="75"/>
      <c r="U15" s="77"/>
    </row>
    <row r="16" spans="2:21" x14ac:dyDescent="0.2">
      <c r="B16" s="84"/>
      <c r="C16" s="16"/>
      <c r="D16" s="3"/>
      <c r="E16" s="3"/>
      <c r="F16" s="3"/>
      <c r="G16" s="3"/>
      <c r="H16" s="3"/>
      <c r="I16" s="27"/>
      <c r="J16" s="85"/>
      <c r="K16" s="70"/>
      <c r="L16" s="71"/>
      <c r="M16" s="71"/>
      <c r="N16" s="72"/>
      <c r="O16" s="72"/>
      <c r="P16" s="70"/>
      <c r="Q16" s="70"/>
      <c r="R16" s="3"/>
      <c r="S16" s="70"/>
      <c r="T16" s="71"/>
      <c r="U16" s="86"/>
    </row>
    <row r="17" spans="2:21" s="111" customFormat="1" x14ac:dyDescent="0.2">
      <c r="B17" s="12" t="s">
        <v>18</v>
      </c>
      <c r="C17" s="26"/>
      <c r="D17" s="4">
        <f>(D19+D23)</f>
        <v>12485</v>
      </c>
      <c r="E17" s="4">
        <f>(E19+E23)</f>
        <v>9071</v>
      </c>
      <c r="F17" s="80">
        <f>(E17/D17)</f>
        <v>0.7265518622346816</v>
      </c>
      <c r="G17" s="4">
        <f>(G19+G23)</f>
        <v>11104</v>
      </c>
      <c r="H17" s="4">
        <f>(H19+H23)</f>
        <v>7379</v>
      </c>
      <c r="I17" s="80">
        <f>(H17/G17)</f>
        <v>0.66453530259365989</v>
      </c>
      <c r="J17" s="82">
        <f>(D17-G17)</f>
        <v>1381</v>
      </c>
      <c r="K17" s="80">
        <f>(J17/G17)</f>
        <v>0.12436959654178674</v>
      </c>
      <c r="L17" s="83">
        <f>(D17/D$17)</f>
        <v>1</v>
      </c>
      <c r="M17" s="83">
        <f>(G17/G$17)</f>
        <v>1</v>
      </c>
      <c r="N17" s="76"/>
      <c r="O17" s="76"/>
      <c r="P17" s="4">
        <f>(E17-H17)</f>
        <v>1692</v>
      </c>
      <c r="Q17" s="80">
        <f>(P17/H17)</f>
        <v>0.22929936305732485</v>
      </c>
      <c r="R17" s="80">
        <f>(E17/E$17)</f>
        <v>1</v>
      </c>
      <c r="S17" s="80">
        <f>(H17/H$17)</f>
        <v>1</v>
      </c>
      <c r="T17" s="75"/>
      <c r="U17" s="77"/>
    </row>
    <row r="18" spans="2:21" x14ac:dyDescent="0.2">
      <c r="B18" s="84"/>
      <c r="C18" s="16"/>
      <c r="D18" s="5"/>
      <c r="E18" s="5"/>
      <c r="F18" s="3"/>
      <c r="G18" s="5"/>
      <c r="H18" s="5"/>
      <c r="I18" s="3"/>
      <c r="J18" s="87"/>
      <c r="K18" s="88"/>
      <c r="L18" s="89"/>
      <c r="M18" s="89"/>
      <c r="N18" s="72"/>
      <c r="O18" s="72"/>
      <c r="P18" s="7"/>
      <c r="Q18" s="88"/>
      <c r="R18" s="88"/>
      <c r="S18" s="88"/>
      <c r="T18" s="71"/>
      <c r="U18" s="86"/>
    </row>
    <row r="19" spans="2:21" s="111" customFormat="1" x14ac:dyDescent="0.2">
      <c r="B19" s="84" t="s">
        <v>19</v>
      </c>
      <c r="C19" s="26"/>
      <c r="D19" s="4">
        <f>(D20+D21+D22)</f>
        <v>11301</v>
      </c>
      <c r="E19" s="4">
        <f>(E20+E21+E22)</f>
        <v>8882</v>
      </c>
      <c r="F19" s="80">
        <f t="shared" ref="F19:F25" si="0">(E19/D19)</f>
        <v>0.78594814618175379</v>
      </c>
      <c r="G19" s="4">
        <f>(G20+G21+G22)</f>
        <v>10526</v>
      </c>
      <c r="H19" s="4">
        <f>(H20+H21+H22)</f>
        <v>7140</v>
      </c>
      <c r="I19" s="80">
        <f t="shared" ref="I19:I25" si="1">(H19/G19)</f>
        <v>0.67832034961048826</v>
      </c>
      <c r="J19" s="82">
        <f t="shared" ref="J19:J25" si="2">(D19-G19)</f>
        <v>775</v>
      </c>
      <c r="K19" s="80">
        <f t="shared" ref="K19:K25" si="3">(J19/G19)</f>
        <v>7.3627208816264486E-2</v>
      </c>
      <c r="L19" s="83">
        <f>(D19/D$17)</f>
        <v>0.90516619943932719</v>
      </c>
      <c r="M19" s="83">
        <f>(G19/G$17)</f>
        <v>0.94794668587896258</v>
      </c>
      <c r="N19" s="76"/>
      <c r="O19" s="76"/>
      <c r="P19" s="4">
        <f t="shared" ref="P19:P25" si="4">(E19-H19)</f>
        <v>1742</v>
      </c>
      <c r="Q19" s="80">
        <f t="shared" ref="Q19:Q25" si="5">(P19/H19)</f>
        <v>0.24397759103641456</v>
      </c>
      <c r="R19" s="80">
        <f t="shared" ref="R19:R25" si="6">(E19/E$17)</f>
        <v>0.97916436997023482</v>
      </c>
      <c r="S19" s="80">
        <f t="shared" ref="S19:S25" si="7">(H19/H$17)</f>
        <v>0.9676107873695623</v>
      </c>
      <c r="T19" s="75"/>
      <c r="U19" s="77"/>
    </row>
    <row r="20" spans="2:21" x14ac:dyDescent="0.2">
      <c r="B20" s="90" t="s">
        <v>20</v>
      </c>
      <c r="C20" s="16"/>
      <c r="D20" s="6">
        <f>(D29+D30+D38+D39)</f>
        <v>5527</v>
      </c>
      <c r="E20" s="6">
        <f>(E29+E30+E38+E39)</f>
        <v>4559</v>
      </c>
      <c r="F20" s="88">
        <f t="shared" si="0"/>
        <v>0.82485977926542431</v>
      </c>
      <c r="G20" s="6">
        <f>(G29+G30+G38+G39)</f>
        <v>5405</v>
      </c>
      <c r="H20" s="6">
        <f>(H29+H30+H38+H39)</f>
        <v>3788</v>
      </c>
      <c r="I20" s="88">
        <f t="shared" si="1"/>
        <v>0.70083256244218317</v>
      </c>
      <c r="J20" s="87">
        <f t="shared" si="2"/>
        <v>122</v>
      </c>
      <c r="K20" s="88">
        <f t="shared" si="3"/>
        <v>2.2571692876965772E-2</v>
      </c>
      <c r="L20" s="89">
        <f t="shared" ref="L20:L25" si="8">(D20/D$17)</f>
        <v>0.44269122947537043</v>
      </c>
      <c r="M20" s="89">
        <f t="shared" ref="M20:M25" si="9">(G20/G$17)</f>
        <v>0.4867615273775216</v>
      </c>
      <c r="N20" s="71"/>
      <c r="O20" s="71"/>
      <c r="P20" s="7">
        <f t="shared" si="4"/>
        <v>771</v>
      </c>
      <c r="Q20" s="88">
        <f t="shared" si="5"/>
        <v>0.20353748680042238</v>
      </c>
      <c r="R20" s="88">
        <f t="shared" si="6"/>
        <v>0.50259067357512954</v>
      </c>
      <c r="S20" s="88">
        <f t="shared" si="7"/>
        <v>0.51334869223472013</v>
      </c>
      <c r="T20" s="71"/>
      <c r="U20" s="86"/>
    </row>
    <row r="21" spans="2:21" x14ac:dyDescent="0.2">
      <c r="B21" s="90" t="s">
        <v>21</v>
      </c>
      <c r="C21" s="16"/>
      <c r="D21" s="6">
        <f>(D31+D32+D33+D37+D42+D43+D44+D57+D61)</f>
        <v>5477</v>
      </c>
      <c r="E21" s="6">
        <f>(E31+E32+E33+E37+E42+E43+E44+E57+E61)</f>
        <v>4028</v>
      </c>
      <c r="F21" s="88">
        <f t="shared" si="0"/>
        <v>0.73543910900127807</v>
      </c>
      <c r="G21" s="6">
        <f>(G31+G32+G33+G37+G42+G43+G44+G57+G61)</f>
        <v>4945</v>
      </c>
      <c r="H21" s="6">
        <f>(H31+H32+H33+H37+H42+H43+H44+H57+H61)</f>
        <v>3203</v>
      </c>
      <c r="I21" s="88">
        <f t="shared" si="1"/>
        <v>0.64772497472194135</v>
      </c>
      <c r="J21" s="87">
        <f t="shared" si="2"/>
        <v>532</v>
      </c>
      <c r="K21" s="88">
        <f t="shared" si="3"/>
        <v>0.10758341759352881</v>
      </c>
      <c r="L21" s="89">
        <f t="shared" si="8"/>
        <v>0.43868642370845012</v>
      </c>
      <c r="M21" s="89">
        <f t="shared" si="9"/>
        <v>0.44533501440922191</v>
      </c>
      <c r="N21" s="71"/>
      <c r="O21" s="71"/>
      <c r="P21" s="7">
        <f t="shared" si="4"/>
        <v>825</v>
      </c>
      <c r="Q21" s="88">
        <f t="shared" si="5"/>
        <v>0.25757102716203562</v>
      </c>
      <c r="R21" s="88">
        <f t="shared" si="6"/>
        <v>0.44405247492007499</v>
      </c>
      <c r="S21" s="88">
        <f t="shared" si="7"/>
        <v>0.43406965713511314</v>
      </c>
      <c r="T21" s="71"/>
      <c r="U21" s="86"/>
    </row>
    <row r="22" spans="2:21" x14ac:dyDescent="0.2">
      <c r="B22" s="90" t="s">
        <v>22</v>
      </c>
      <c r="C22" s="16"/>
      <c r="D22" s="6">
        <f>(D51+D68)</f>
        <v>297</v>
      </c>
      <c r="E22" s="6">
        <f>(E51+E68)</f>
        <v>295</v>
      </c>
      <c r="F22" s="88">
        <f t="shared" si="0"/>
        <v>0.9932659932659933</v>
      </c>
      <c r="G22" s="6">
        <f>(G51+G68)</f>
        <v>176</v>
      </c>
      <c r="H22" s="6">
        <f>(H51+H68)</f>
        <v>149</v>
      </c>
      <c r="I22" s="88">
        <f t="shared" si="1"/>
        <v>0.84659090909090906</v>
      </c>
      <c r="J22" s="87">
        <f t="shared" si="2"/>
        <v>121</v>
      </c>
      <c r="K22" s="88">
        <f t="shared" si="3"/>
        <v>0.6875</v>
      </c>
      <c r="L22" s="89">
        <f t="shared" si="8"/>
        <v>2.378854625550661E-2</v>
      </c>
      <c r="M22" s="89">
        <f t="shared" si="9"/>
        <v>1.5850144092219021E-2</v>
      </c>
      <c r="N22" s="71"/>
      <c r="O22" s="71"/>
      <c r="P22" s="7">
        <f t="shared" si="4"/>
        <v>146</v>
      </c>
      <c r="Q22" s="88">
        <f t="shared" si="5"/>
        <v>0.97986577181208057</v>
      </c>
      <c r="R22" s="88">
        <f t="shared" si="6"/>
        <v>3.2521221475030317E-2</v>
      </c>
      <c r="S22" s="88">
        <f t="shared" si="7"/>
        <v>2.019243799972896E-2</v>
      </c>
      <c r="T22" s="71"/>
      <c r="U22" s="86"/>
    </row>
    <row r="23" spans="2:21" s="111" customFormat="1" x14ac:dyDescent="0.2">
      <c r="B23" s="84" t="s">
        <v>23</v>
      </c>
      <c r="C23" s="26"/>
      <c r="D23" s="4">
        <f>(D24+D25)</f>
        <v>1184</v>
      </c>
      <c r="E23" s="4">
        <f>(E24+E25)</f>
        <v>189</v>
      </c>
      <c r="F23" s="80">
        <f t="shared" si="0"/>
        <v>0.15962837837837837</v>
      </c>
      <c r="G23" s="4">
        <f>(G24+G25)</f>
        <v>578</v>
      </c>
      <c r="H23" s="4">
        <f>(H24+H25)</f>
        <v>239</v>
      </c>
      <c r="I23" s="80">
        <f t="shared" si="1"/>
        <v>0.41349480968858132</v>
      </c>
      <c r="J23" s="82">
        <f t="shared" si="2"/>
        <v>606</v>
      </c>
      <c r="K23" s="80">
        <f t="shared" si="3"/>
        <v>1.0484429065743945</v>
      </c>
      <c r="L23" s="83">
        <f t="shared" si="8"/>
        <v>9.483380056067281E-2</v>
      </c>
      <c r="M23" s="83">
        <f t="shared" si="9"/>
        <v>5.2053314121037461E-2</v>
      </c>
      <c r="N23" s="75"/>
      <c r="O23" s="75"/>
      <c r="P23" s="4">
        <f t="shared" si="4"/>
        <v>-50</v>
      </c>
      <c r="Q23" s="80">
        <f t="shared" si="5"/>
        <v>-0.20920502092050208</v>
      </c>
      <c r="R23" s="80">
        <f t="shared" si="6"/>
        <v>2.0835630029765184E-2</v>
      </c>
      <c r="S23" s="80">
        <f t="shared" si="7"/>
        <v>3.238921263043773E-2</v>
      </c>
      <c r="T23" s="75"/>
      <c r="U23" s="77"/>
    </row>
    <row r="24" spans="2:21" x14ac:dyDescent="0.2">
      <c r="B24" s="90" t="s">
        <v>24</v>
      </c>
      <c r="C24" s="16"/>
      <c r="D24" s="6">
        <f>(D34)</f>
        <v>1041</v>
      </c>
      <c r="E24" s="6">
        <f>(E34)</f>
        <v>54</v>
      </c>
      <c r="F24" s="88">
        <f t="shared" si="0"/>
        <v>5.1873198847262249E-2</v>
      </c>
      <c r="G24" s="6">
        <f>(G34)</f>
        <v>486</v>
      </c>
      <c r="H24" s="6">
        <f>(H34)</f>
        <v>158</v>
      </c>
      <c r="I24" s="88">
        <f t="shared" si="1"/>
        <v>0.32510288065843623</v>
      </c>
      <c r="J24" s="87">
        <f t="shared" si="2"/>
        <v>555</v>
      </c>
      <c r="K24" s="88">
        <f t="shared" si="3"/>
        <v>1.1419753086419753</v>
      </c>
      <c r="L24" s="89">
        <f t="shared" si="8"/>
        <v>8.3380056067280731E-2</v>
      </c>
      <c r="M24" s="89">
        <f t="shared" si="9"/>
        <v>4.3768011527377519E-2</v>
      </c>
      <c r="N24" s="71"/>
      <c r="O24" s="71"/>
      <c r="P24" s="7">
        <f t="shared" si="4"/>
        <v>-104</v>
      </c>
      <c r="Q24" s="88">
        <f t="shared" si="5"/>
        <v>-0.65822784810126578</v>
      </c>
      <c r="R24" s="88">
        <f t="shared" si="6"/>
        <v>5.9530371513614819E-3</v>
      </c>
      <c r="S24" s="88">
        <f t="shared" si="7"/>
        <v>2.1412115462799839E-2</v>
      </c>
      <c r="T24" s="71"/>
      <c r="U24" s="86"/>
    </row>
    <row r="25" spans="2:21" x14ac:dyDescent="0.2">
      <c r="B25" s="90" t="s">
        <v>25</v>
      </c>
      <c r="C25" s="16"/>
      <c r="D25" s="7">
        <f>(D50+D59+D63+D67+D70)</f>
        <v>143</v>
      </c>
      <c r="E25" s="7">
        <f>(E50+E59+E63+E67+E70)</f>
        <v>135</v>
      </c>
      <c r="F25" s="88">
        <f t="shared" si="0"/>
        <v>0.94405594405594406</v>
      </c>
      <c r="G25" s="7">
        <f>(G50+G59+G63+G67+G70)</f>
        <v>92</v>
      </c>
      <c r="H25" s="7">
        <f>(H50+H59+H63+H67+H70)</f>
        <v>81</v>
      </c>
      <c r="I25" s="88">
        <f t="shared" si="1"/>
        <v>0.88043478260869568</v>
      </c>
      <c r="J25" s="87">
        <f t="shared" si="2"/>
        <v>51</v>
      </c>
      <c r="K25" s="88">
        <f t="shared" si="3"/>
        <v>0.55434782608695654</v>
      </c>
      <c r="L25" s="89">
        <f t="shared" si="8"/>
        <v>1.145374449339207E-2</v>
      </c>
      <c r="M25" s="89">
        <f t="shared" si="9"/>
        <v>8.285302593659942E-3</v>
      </c>
      <c r="N25" s="70"/>
      <c r="O25" s="3"/>
      <c r="P25" s="7">
        <f t="shared" si="4"/>
        <v>54</v>
      </c>
      <c r="Q25" s="88">
        <f t="shared" si="5"/>
        <v>0.66666666666666663</v>
      </c>
      <c r="R25" s="88">
        <f t="shared" si="6"/>
        <v>1.4882592878403704E-2</v>
      </c>
      <c r="S25" s="88">
        <f t="shared" si="7"/>
        <v>1.0977097167637891E-2</v>
      </c>
      <c r="T25" s="70"/>
      <c r="U25" s="91"/>
    </row>
    <row r="26" spans="2:21" x14ac:dyDescent="0.2">
      <c r="B26" s="90"/>
      <c r="C26" s="16"/>
      <c r="D26" s="8"/>
      <c r="E26" s="8"/>
      <c r="F26" s="3"/>
      <c r="G26" s="8"/>
      <c r="H26" s="8"/>
      <c r="I26" s="27"/>
      <c r="J26" s="92"/>
      <c r="K26" s="3"/>
      <c r="L26" s="3"/>
      <c r="M26" s="3"/>
      <c r="N26" s="70"/>
      <c r="O26" s="3"/>
      <c r="P26" s="3"/>
      <c r="Q26" s="3"/>
      <c r="R26" s="3"/>
      <c r="S26" s="3"/>
      <c r="T26" s="70"/>
      <c r="U26" s="91"/>
    </row>
    <row r="27" spans="2:21" x14ac:dyDescent="0.2">
      <c r="B27" s="84"/>
      <c r="C27" s="16"/>
      <c r="D27" s="3"/>
      <c r="E27" s="3"/>
      <c r="F27" s="3"/>
      <c r="G27" s="3"/>
      <c r="H27" s="3"/>
      <c r="I27" s="93"/>
      <c r="J27" s="92"/>
      <c r="K27" s="3"/>
      <c r="L27" s="3"/>
      <c r="M27" s="3"/>
      <c r="N27" s="70"/>
      <c r="O27" s="3"/>
      <c r="P27" s="3"/>
      <c r="Q27" s="3"/>
      <c r="R27" s="3"/>
      <c r="S27" s="3"/>
      <c r="T27" s="70"/>
      <c r="U27" s="86"/>
    </row>
    <row r="28" spans="2:21" s="111" customFormat="1" x14ac:dyDescent="0.2">
      <c r="B28" s="12" t="s">
        <v>26</v>
      </c>
      <c r="C28" s="26"/>
      <c r="D28" s="2">
        <f>SUM(D29:D34)</f>
        <v>6177</v>
      </c>
      <c r="E28" s="2">
        <f>SUM(E29:E34)</f>
        <v>3755</v>
      </c>
      <c r="F28" s="80">
        <f t="shared" ref="F28:F34" si="10">(E28/D28)</f>
        <v>0.6079002752145054</v>
      </c>
      <c r="G28" s="2">
        <f>SUM(G29:G34)</f>
        <v>4866</v>
      </c>
      <c r="H28" s="2">
        <f>SUM(H29:H34)</f>
        <v>3193</v>
      </c>
      <c r="I28" s="81">
        <f t="shared" ref="I28:I34" si="11">(H28/G28)</f>
        <v>0.65618577887381835</v>
      </c>
      <c r="J28" s="82">
        <f t="shared" ref="J28:J34" si="12">(D28-G28)</f>
        <v>1311</v>
      </c>
      <c r="K28" s="80">
        <f t="shared" ref="K28:K34" si="13">(J28/G28)</f>
        <v>0.26942046855733665</v>
      </c>
      <c r="L28" s="83">
        <f t="shared" ref="L28:L34" si="14">(D28/D$17)</f>
        <v>0.4947537044453344</v>
      </c>
      <c r="M28" s="83">
        <f t="shared" ref="M28:M34" si="15">(G28/G$17)</f>
        <v>0.43822046109510088</v>
      </c>
      <c r="N28" s="75"/>
      <c r="O28" s="75"/>
      <c r="P28" s="4">
        <f t="shared" ref="P28:P34" si="16">(E28-H28)</f>
        <v>562</v>
      </c>
      <c r="Q28" s="80">
        <f t="shared" ref="Q28:Q34" si="17">(P28/H28)</f>
        <v>0.17601002192295648</v>
      </c>
      <c r="R28" s="80">
        <f t="shared" ref="R28:R34" si="18">(E28/E$17)</f>
        <v>0.41395656487708082</v>
      </c>
      <c r="S28" s="80">
        <f t="shared" ref="S28:S34" si="19">(H28/H$17)</f>
        <v>0.43271445995392327</v>
      </c>
      <c r="T28" s="75"/>
      <c r="U28" s="112"/>
    </row>
    <row r="29" spans="2:21" x14ac:dyDescent="0.2">
      <c r="B29" s="9" t="s">
        <v>27</v>
      </c>
      <c r="C29" s="95"/>
      <c r="D29" s="3">
        <v>1536</v>
      </c>
      <c r="E29" s="3">
        <v>1536</v>
      </c>
      <c r="F29" s="88">
        <f t="shared" si="10"/>
        <v>1</v>
      </c>
      <c r="G29" s="3">
        <v>1509</v>
      </c>
      <c r="H29" s="3">
        <v>1187</v>
      </c>
      <c r="I29" s="93">
        <f t="shared" si="11"/>
        <v>0.78661365142478468</v>
      </c>
      <c r="J29" s="87">
        <f t="shared" si="12"/>
        <v>27</v>
      </c>
      <c r="K29" s="88">
        <f t="shared" si="13"/>
        <v>1.7892644135188866E-2</v>
      </c>
      <c r="L29" s="89">
        <f t="shared" si="14"/>
        <v>0.12302763315979175</v>
      </c>
      <c r="M29" s="89">
        <f t="shared" si="15"/>
        <v>0.13589697406340057</v>
      </c>
      <c r="N29" s="10">
        <v>2</v>
      </c>
      <c r="O29" s="72">
        <v>3</v>
      </c>
      <c r="P29" s="7">
        <f t="shared" si="16"/>
        <v>349</v>
      </c>
      <c r="Q29" s="88">
        <f t="shared" si="17"/>
        <v>0.2940185341196293</v>
      </c>
      <c r="R29" s="88">
        <f t="shared" si="18"/>
        <v>0.16933083452761546</v>
      </c>
      <c r="S29" s="88">
        <f t="shared" si="19"/>
        <v>0.16086190540723674</v>
      </c>
      <c r="T29" s="10">
        <v>1</v>
      </c>
      <c r="U29" s="96">
        <v>1</v>
      </c>
    </row>
    <row r="30" spans="2:21" x14ac:dyDescent="0.2">
      <c r="B30" s="9" t="s">
        <v>28</v>
      </c>
      <c r="C30" s="95"/>
      <c r="D30" s="3">
        <v>1326</v>
      </c>
      <c r="E30" s="3">
        <v>786</v>
      </c>
      <c r="F30" s="88">
        <f t="shared" si="10"/>
        <v>0.59276018099547512</v>
      </c>
      <c r="G30" s="3">
        <v>732</v>
      </c>
      <c r="H30" s="3">
        <v>541</v>
      </c>
      <c r="I30" s="93">
        <f t="shared" si="11"/>
        <v>0.73907103825136611</v>
      </c>
      <c r="J30" s="87">
        <f t="shared" si="12"/>
        <v>594</v>
      </c>
      <c r="K30" s="88">
        <f t="shared" si="13"/>
        <v>0.81147540983606559</v>
      </c>
      <c r="L30" s="89">
        <f t="shared" si="14"/>
        <v>0.10620744893872647</v>
      </c>
      <c r="M30" s="89">
        <f t="shared" si="15"/>
        <v>6.5922190201729111E-2</v>
      </c>
      <c r="N30" s="10">
        <v>5</v>
      </c>
      <c r="O30" s="72">
        <v>6</v>
      </c>
      <c r="P30" s="7">
        <f t="shared" si="16"/>
        <v>245</v>
      </c>
      <c r="Q30" s="88">
        <f t="shared" si="17"/>
        <v>0.45286506469500926</v>
      </c>
      <c r="R30" s="88">
        <f t="shared" si="18"/>
        <v>8.6649762980928233E-2</v>
      </c>
      <c r="S30" s="88">
        <f t="shared" si="19"/>
        <v>7.331616750237159E-2</v>
      </c>
      <c r="T30" s="10">
        <v>4</v>
      </c>
      <c r="U30" s="96">
        <v>7</v>
      </c>
    </row>
    <row r="31" spans="2:21" x14ac:dyDescent="0.2">
      <c r="B31" s="9" t="s">
        <v>29</v>
      </c>
      <c r="C31" s="95"/>
      <c r="D31" s="3">
        <v>312</v>
      </c>
      <c r="E31" s="3">
        <v>201</v>
      </c>
      <c r="F31" s="88">
        <f t="shared" si="10"/>
        <v>0.64423076923076927</v>
      </c>
      <c r="G31" s="3">
        <v>166</v>
      </c>
      <c r="H31" s="3">
        <v>166</v>
      </c>
      <c r="I31" s="93">
        <f t="shared" si="11"/>
        <v>1</v>
      </c>
      <c r="J31" s="87">
        <f t="shared" si="12"/>
        <v>146</v>
      </c>
      <c r="K31" s="88">
        <f t="shared" si="13"/>
        <v>0.87951807228915657</v>
      </c>
      <c r="L31" s="89">
        <f t="shared" si="14"/>
        <v>2.49899879855827E-2</v>
      </c>
      <c r="M31" s="89">
        <f t="shared" si="15"/>
        <v>1.494956772334294E-2</v>
      </c>
      <c r="N31" s="10">
        <v>11</v>
      </c>
      <c r="O31" s="72">
        <v>12</v>
      </c>
      <c r="P31" s="7">
        <f t="shared" si="16"/>
        <v>35</v>
      </c>
      <c r="Q31" s="88">
        <f t="shared" si="17"/>
        <v>0.21084337349397592</v>
      </c>
      <c r="R31" s="88">
        <f t="shared" si="18"/>
        <v>2.2158527174512183E-2</v>
      </c>
      <c r="S31" s="88">
        <f t="shared" si="19"/>
        <v>2.2496273207751726E-2</v>
      </c>
      <c r="T31" s="10">
        <v>10</v>
      </c>
      <c r="U31" s="96">
        <v>11</v>
      </c>
    </row>
    <row r="32" spans="2:21" x14ac:dyDescent="0.2">
      <c r="B32" s="9" t="s">
        <v>30</v>
      </c>
      <c r="C32" s="95"/>
      <c r="D32" s="3">
        <v>590</v>
      </c>
      <c r="E32" s="3">
        <v>590</v>
      </c>
      <c r="F32" s="88">
        <f t="shared" si="10"/>
        <v>1</v>
      </c>
      <c r="G32" s="3">
        <v>421</v>
      </c>
      <c r="H32" s="3">
        <v>413</v>
      </c>
      <c r="I32" s="93">
        <f t="shared" si="11"/>
        <v>0.98099762470308793</v>
      </c>
      <c r="J32" s="87">
        <f t="shared" si="12"/>
        <v>169</v>
      </c>
      <c r="K32" s="88">
        <f t="shared" si="13"/>
        <v>0.40142517814726841</v>
      </c>
      <c r="L32" s="89">
        <f t="shared" si="14"/>
        <v>4.725670804965959E-2</v>
      </c>
      <c r="M32" s="89">
        <f t="shared" si="15"/>
        <v>3.7914265129682996E-2</v>
      </c>
      <c r="N32" s="10">
        <v>9</v>
      </c>
      <c r="O32" s="72">
        <v>10</v>
      </c>
      <c r="P32" s="7">
        <f t="shared" si="16"/>
        <v>177</v>
      </c>
      <c r="Q32" s="88">
        <f t="shared" si="17"/>
        <v>0.42857142857142855</v>
      </c>
      <c r="R32" s="88">
        <f t="shared" si="18"/>
        <v>6.5042442950060633E-2</v>
      </c>
      <c r="S32" s="88">
        <f t="shared" si="19"/>
        <v>5.5969643583141347E-2</v>
      </c>
      <c r="T32" s="10">
        <v>7</v>
      </c>
      <c r="U32" s="96">
        <v>9</v>
      </c>
    </row>
    <row r="33" spans="2:21" x14ac:dyDescent="0.2">
      <c r="B33" s="9" t="s">
        <v>31</v>
      </c>
      <c r="C33" s="95"/>
      <c r="D33" s="3">
        <v>1372</v>
      </c>
      <c r="E33" s="3">
        <v>588</v>
      </c>
      <c r="F33" s="88">
        <f t="shared" si="10"/>
        <v>0.42857142857142855</v>
      </c>
      <c r="G33" s="3">
        <v>1552</v>
      </c>
      <c r="H33" s="3">
        <v>728</v>
      </c>
      <c r="I33" s="93">
        <f t="shared" si="11"/>
        <v>0.46907216494845361</v>
      </c>
      <c r="J33" s="87">
        <f t="shared" si="12"/>
        <v>-180</v>
      </c>
      <c r="K33" s="88">
        <f t="shared" si="13"/>
        <v>-0.11597938144329897</v>
      </c>
      <c r="L33" s="89">
        <f t="shared" si="14"/>
        <v>0.10989187024429316</v>
      </c>
      <c r="M33" s="89">
        <f t="shared" si="15"/>
        <v>0.13976945244956773</v>
      </c>
      <c r="N33" s="10">
        <v>4</v>
      </c>
      <c r="O33" s="72">
        <v>2</v>
      </c>
      <c r="P33" s="7">
        <f t="shared" si="16"/>
        <v>-140</v>
      </c>
      <c r="Q33" s="88">
        <f t="shared" si="17"/>
        <v>-0.19230769230769232</v>
      </c>
      <c r="R33" s="88">
        <f t="shared" si="18"/>
        <v>6.4821960092602798E-2</v>
      </c>
      <c r="S33" s="88">
        <f t="shared" si="19"/>
        <v>9.865835479062203E-2</v>
      </c>
      <c r="T33" s="10">
        <v>8</v>
      </c>
      <c r="U33" s="96">
        <v>4</v>
      </c>
    </row>
    <row r="34" spans="2:21" x14ac:dyDescent="0.2">
      <c r="B34" s="9" t="s">
        <v>32</v>
      </c>
      <c r="C34" s="95"/>
      <c r="D34" s="3">
        <v>1041</v>
      </c>
      <c r="E34" s="3">
        <v>54</v>
      </c>
      <c r="F34" s="88">
        <f t="shared" si="10"/>
        <v>5.1873198847262249E-2</v>
      </c>
      <c r="G34" s="3">
        <v>486</v>
      </c>
      <c r="H34" s="3">
        <v>158</v>
      </c>
      <c r="I34" s="93">
        <f t="shared" si="11"/>
        <v>0.32510288065843623</v>
      </c>
      <c r="J34" s="87">
        <f t="shared" si="12"/>
        <v>555</v>
      </c>
      <c r="K34" s="88">
        <f t="shared" si="13"/>
        <v>1.1419753086419753</v>
      </c>
      <c r="L34" s="89">
        <f t="shared" si="14"/>
        <v>8.3380056067280731E-2</v>
      </c>
      <c r="M34" s="89">
        <f t="shared" si="15"/>
        <v>4.3768011527377519E-2</v>
      </c>
      <c r="N34" s="10">
        <v>7</v>
      </c>
      <c r="O34" s="72">
        <v>8</v>
      </c>
      <c r="P34" s="7">
        <f t="shared" si="16"/>
        <v>-104</v>
      </c>
      <c r="Q34" s="88">
        <f t="shared" si="17"/>
        <v>-0.65822784810126578</v>
      </c>
      <c r="R34" s="88">
        <f t="shared" si="18"/>
        <v>5.9530371513614819E-3</v>
      </c>
      <c r="S34" s="88">
        <f t="shared" si="19"/>
        <v>2.1412115462799839E-2</v>
      </c>
      <c r="T34" s="10">
        <v>17</v>
      </c>
      <c r="U34" s="96">
        <v>12</v>
      </c>
    </row>
    <row r="35" spans="2:21" x14ac:dyDescent="0.2">
      <c r="B35" s="11"/>
      <c r="C35" s="95"/>
      <c r="D35" s="3"/>
      <c r="E35" s="3"/>
      <c r="F35" s="3"/>
      <c r="G35" s="3"/>
      <c r="H35" s="3"/>
      <c r="I35" s="27"/>
      <c r="J35" s="87"/>
      <c r="K35" s="88"/>
      <c r="L35" s="89"/>
      <c r="M35" s="89"/>
      <c r="N35" s="10"/>
      <c r="O35" s="72"/>
      <c r="P35" s="72"/>
      <c r="Q35" s="72"/>
      <c r="R35" s="72"/>
      <c r="S35" s="72"/>
      <c r="T35" s="10"/>
      <c r="U35" s="96"/>
    </row>
    <row r="36" spans="2:21" s="111" customFormat="1" x14ac:dyDescent="0.2">
      <c r="B36" s="12" t="s">
        <v>33</v>
      </c>
      <c r="C36" s="113"/>
      <c r="D36" s="2">
        <f>SUM(D37:D39)</f>
        <v>4078</v>
      </c>
      <c r="E36" s="2">
        <f>SUM(E37:E39)</f>
        <v>3274</v>
      </c>
      <c r="F36" s="80">
        <f t="shared" ref="F36:F39" si="20">(E36/D36)</f>
        <v>0.8028445316331535</v>
      </c>
      <c r="G36" s="2">
        <f>SUM(G37:G39)</f>
        <v>4509</v>
      </c>
      <c r="H36" s="2">
        <f>SUM(H37:H39)</f>
        <v>2633</v>
      </c>
      <c r="I36" s="81">
        <f t="shared" ref="I36:I39" si="21">(H36/G36)</f>
        <v>0.5839432246617875</v>
      </c>
      <c r="J36" s="82">
        <f t="shared" ref="J36:J39" si="22">(D36-G36)</f>
        <v>-431</v>
      </c>
      <c r="K36" s="80">
        <f t="shared" ref="K36:K39" si="23">(J36/G36)</f>
        <v>-9.5586604568640501E-2</v>
      </c>
      <c r="L36" s="83">
        <f t="shared" ref="L36:L39" si="24">(D36/D$17)</f>
        <v>0.32663195835002001</v>
      </c>
      <c r="M36" s="83">
        <f t="shared" ref="M36:M39" si="25">(G36/G$17)</f>
        <v>0.40606988472622479</v>
      </c>
      <c r="N36" s="114"/>
      <c r="O36" s="76"/>
      <c r="P36" s="4">
        <f t="shared" ref="P36:P39" si="26">(E36-H36)</f>
        <v>641</v>
      </c>
      <c r="Q36" s="80">
        <f t="shared" ref="Q36:Q39" si="27">(P36/H36)</f>
        <v>0.24344853778959363</v>
      </c>
      <c r="R36" s="80">
        <f t="shared" ref="R36:R39" si="28">(E36/E$17)</f>
        <v>0.36093043765847205</v>
      </c>
      <c r="S36" s="80">
        <f t="shared" ref="S36:S39" si="29">(H36/H$17)</f>
        <v>0.35682341780729099</v>
      </c>
      <c r="T36" s="114"/>
      <c r="U36" s="115"/>
    </row>
    <row r="37" spans="2:21" x14ac:dyDescent="0.2">
      <c r="B37" s="9" t="s">
        <v>34</v>
      </c>
      <c r="C37" s="95"/>
      <c r="D37" s="3">
        <v>1413</v>
      </c>
      <c r="E37" s="3">
        <v>1037</v>
      </c>
      <c r="F37" s="88">
        <f t="shared" si="20"/>
        <v>0.73389950460014153</v>
      </c>
      <c r="G37" s="3">
        <v>1345</v>
      </c>
      <c r="H37" s="3">
        <v>573</v>
      </c>
      <c r="I37" s="93">
        <f t="shared" si="21"/>
        <v>0.42602230483271375</v>
      </c>
      <c r="J37" s="87">
        <f t="shared" si="22"/>
        <v>68</v>
      </c>
      <c r="K37" s="88">
        <f t="shared" si="23"/>
        <v>5.0557620817843867E-2</v>
      </c>
      <c r="L37" s="89">
        <f t="shared" si="24"/>
        <v>0.1131758109731678</v>
      </c>
      <c r="M37" s="89">
        <f t="shared" si="25"/>
        <v>0.12112752161383285</v>
      </c>
      <c r="N37" s="10">
        <v>3</v>
      </c>
      <c r="O37" s="72">
        <v>5</v>
      </c>
      <c r="P37" s="7">
        <f t="shared" si="26"/>
        <v>464</v>
      </c>
      <c r="Q37" s="88">
        <f t="shared" si="27"/>
        <v>0.8097731239092496</v>
      </c>
      <c r="R37" s="88">
        <f t="shared" si="28"/>
        <v>0.11432036159188623</v>
      </c>
      <c r="S37" s="88">
        <f t="shared" si="29"/>
        <v>7.7652798482179153E-2</v>
      </c>
      <c r="T37" s="10">
        <v>3</v>
      </c>
      <c r="U37" s="96">
        <v>5</v>
      </c>
    </row>
    <row r="38" spans="2:21" x14ac:dyDescent="0.2">
      <c r="B38" s="9" t="s">
        <v>35</v>
      </c>
      <c r="C38" s="95"/>
      <c r="D38" s="3">
        <v>1055</v>
      </c>
      <c r="E38" s="3">
        <v>729</v>
      </c>
      <c r="F38" s="88">
        <f t="shared" si="20"/>
        <v>0.69099526066350714</v>
      </c>
      <c r="G38" s="3">
        <v>1700</v>
      </c>
      <c r="H38" s="3">
        <v>949</v>
      </c>
      <c r="I38" s="93">
        <f t="shared" si="21"/>
        <v>0.55823529411764705</v>
      </c>
      <c r="J38" s="87">
        <f t="shared" si="22"/>
        <v>-645</v>
      </c>
      <c r="K38" s="88">
        <f t="shared" si="23"/>
        <v>-0.37941176470588234</v>
      </c>
      <c r="L38" s="89">
        <f t="shared" si="24"/>
        <v>8.4501401682018418E-2</v>
      </c>
      <c r="M38" s="89">
        <f t="shared" si="25"/>
        <v>0.15309798270893371</v>
      </c>
      <c r="N38" s="10">
        <v>6</v>
      </c>
      <c r="O38" s="72">
        <v>1</v>
      </c>
      <c r="P38" s="7">
        <f t="shared" si="26"/>
        <v>-220</v>
      </c>
      <c r="Q38" s="88">
        <f t="shared" si="27"/>
        <v>-0.23182297154899895</v>
      </c>
      <c r="R38" s="88">
        <f t="shared" si="28"/>
        <v>8.036600154338E-2</v>
      </c>
      <c r="S38" s="88">
        <f t="shared" si="29"/>
        <v>0.12860821249491802</v>
      </c>
      <c r="T38" s="10">
        <v>5</v>
      </c>
      <c r="U38" s="96">
        <v>3</v>
      </c>
    </row>
    <row r="39" spans="2:21" x14ac:dyDescent="0.2">
      <c r="B39" s="9" t="s">
        <v>36</v>
      </c>
      <c r="C39" s="95"/>
      <c r="D39" s="3">
        <v>1610</v>
      </c>
      <c r="E39" s="3">
        <v>1508</v>
      </c>
      <c r="F39" s="88">
        <f t="shared" si="20"/>
        <v>0.93664596273291922</v>
      </c>
      <c r="G39" s="3">
        <v>1464</v>
      </c>
      <c r="H39" s="3">
        <v>1111</v>
      </c>
      <c r="I39" s="93">
        <f t="shared" si="21"/>
        <v>0.75887978142076506</v>
      </c>
      <c r="J39" s="87">
        <f t="shared" si="22"/>
        <v>146</v>
      </c>
      <c r="K39" s="88">
        <f t="shared" si="23"/>
        <v>9.9726775956284153E-2</v>
      </c>
      <c r="L39" s="89">
        <f t="shared" si="24"/>
        <v>0.12895474569483381</v>
      </c>
      <c r="M39" s="89">
        <f t="shared" si="25"/>
        <v>0.13184438040345822</v>
      </c>
      <c r="N39" s="10">
        <v>1</v>
      </c>
      <c r="O39" s="72">
        <v>4</v>
      </c>
      <c r="P39" s="7">
        <f t="shared" si="26"/>
        <v>397</v>
      </c>
      <c r="Q39" s="88">
        <f t="shared" si="27"/>
        <v>0.35733573357335735</v>
      </c>
      <c r="R39" s="88">
        <f t="shared" si="28"/>
        <v>0.16624407452320583</v>
      </c>
      <c r="S39" s="88">
        <f t="shared" si="29"/>
        <v>0.15056240683019378</v>
      </c>
      <c r="T39" s="10">
        <v>2</v>
      </c>
      <c r="U39" s="96">
        <v>2</v>
      </c>
    </row>
    <row r="40" spans="2:21" x14ac:dyDescent="0.2">
      <c r="B40" s="11"/>
      <c r="C40" s="95"/>
      <c r="D40" s="3"/>
      <c r="E40" s="3"/>
      <c r="F40" s="3"/>
      <c r="G40" s="3"/>
      <c r="H40" s="3"/>
      <c r="I40" s="27"/>
      <c r="J40" s="87"/>
      <c r="K40" s="88"/>
      <c r="L40" s="89"/>
      <c r="M40" s="89"/>
      <c r="N40" s="10"/>
      <c r="O40" s="72"/>
      <c r="P40" s="72"/>
      <c r="Q40" s="72"/>
      <c r="R40" s="72"/>
      <c r="S40" s="72"/>
      <c r="T40" s="10"/>
      <c r="U40" s="96"/>
    </row>
    <row r="41" spans="2:21" s="111" customFormat="1" x14ac:dyDescent="0.2">
      <c r="B41" s="12" t="s">
        <v>37</v>
      </c>
      <c r="C41" s="113"/>
      <c r="D41" s="2">
        <f>SUM(D42:D44)</f>
        <v>1475</v>
      </c>
      <c r="E41" s="2">
        <f>SUM(E42:E44)</f>
        <v>1367</v>
      </c>
      <c r="F41" s="80">
        <f t="shared" ref="F41:F44" si="30">(E41/D41)</f>
        <v>0.9267796610169492</v>
      </c>
      <c r="G41" s="2">
        <f>SUM(G42:G44)</f>
        <v>1254</v>
      </c>
      <c r="H41" s="2">
        <f>SUM(H42:H44)</f>
        <v>1173</v>
      </c>
      <c r="I41" s="81">
        <f t="shared" ref="I41:I44" si="31">(H41/G41)</f>
        <v>0.93540669856459335</v>
      </c>
      <c r="J41" s="82">
        <f t="shared" ref="J41:J44" si="32">(D41-G41)</f>
        <v>221</v>
      </c>
      <c r="K41" s="80">
        <f t="shared" ref="K41:K44" si="33">(J41/G41)</f>
        <v>0.1762360446570973</v>
      </c>
      <c r="L41" s="83">
        <f t="shared" ref="L41:L44" si="34">(D41/D$17)</f>
        <v>0.11814177012414898</v>
      </c>
      <c r="M41" s="83">
        <f t="shared" ref="M41:M44" si="35">(G41/G$17)</f>
        <v>0.11293227665706052</v>
      </c>
      <c r="N41" s="114"/>
      <c r="O41" s="76"/>
      <c r="P41" s="4">
        <f t="shared" ref="P41:P44" si="36">(E41-H41)</f>
        <v>194</v>
      </c>
      <c r="Q41" s="80">
        <f t="shared" ref="Q41:Q44" si="37">(P41/H41)</f>
        <v>0.16538789428815004</v>
      </c>
      <c r="R41" s="80">
        <f t="shared" ref="R41:R44" si="38">(E41/E$17)</f>
        <v>0.15070003307242863</v>
      </c>
      <c r="S41" s="80">
        <f t="shared" ref="S41:S44" si="39">(H41/H$17)</f>
        <v>0.15896462935357095</v>
      </c>
      <c r="T41" s="114"/>
      <c r="U41" s="115"/>
    </row>
    <row r="42" spans="2:21" x14ac:dyDescent="0.2">
      <c r="B42" s="9" t="s">
        <v>38</v>
      </c>
      <c r="C42" s="95"/>
      <c r="D42" s="3">
        <v>126</v>
      </c>
      <c r="E42" s="3">
        <v>126</v>
      </c>
      <c r="F42" s="88">
        <f t="shared" si="30"/>
        <v>1</v>
      </c>
      <c r="G42" s="3">
        <v>173</v>
      </c>
      <c r="H42" s="3">
        <v>173</v>
      </c>
      <c r="I42" s="93">
        <f t="shared" si="31"/>
        <v>1</v>
      </c>
      <c r="J42" s="87">
        <f t="shared" si="32"/>
        <v>-47</v>
      </c>
      <c r="K42" s="88">
        <f t="shared" si="33"/>
        <v>-0.27167630057803466</v>
      </c>
      <c r="L42" s="89">
        <f t="shared" si="34"/>
        <v>1.0092110532639167E-2</v>
      </c>
      <c r="M42" s="89">
        <f t="shared" si="35"/>
        <v>1.5579971181556195E-2</v>
      </c>
      <c r="N42" s="10">
        <v>14</v>
      </c>
      <c r="O42" s="72">
        <v>11</v>
      </c>
      <c r="P42" s="7">
        <f t="shared" si="36"/>
        <v>-47</v>
      </c>
      <c r="Q42" s="88">
        <f t="shared" si="37"/>
        <v>-0.27167630057803466</v>
      </c>
      <c r="R42" s="88">
        <f t="shared" si="38"/>
        <v>1.3890420019843457E-2</v>
      </c>
      <c r="S42" s="88">
        <f t="shared" si="39"/>
        <v>2.3444911234584632E-2</v>
      </c>
      <c r="T42" s="10">
        <v>13</v>
      </c>
      <c r="U42" s="96">
        <v>10</v>
      </c>
    </row>
    <row r="43" spans="2:21" x14ac:dyDescent="0.2">
      <c r="B43" s="9" t="s">
        <v>39</v>
      </c>
      <c r="C43" s="95"/>
      <c r="D43" s="3">
        <v>569</v>
      </c>
      <c r="E43" s="3">
        <v>521</v>
      </c>
      <c r="F43" s="88">
        <f t="shared" si="30"/>
        <v>0.91564147627416526</v>
      </c>
      <c r="G43" s="3">
        <v>634</v>
      </c>
      <c r="H43" s="3">
        <v>562</v>
      </c>
      <c r="I43" s="93">
        <f t="shared" si="31"/>
        <v>0.88643533123028395</v>
      </c>
      <c r="J43" s="87">
        <f t="shared" si="32"/>
        <v>-65</v>
      </c>
      <c r="K43" s="88">
        <f t="shared" si="33"/>
        <v>-0.10252365930599369</v>
      </c>
      <c r="L43" s="89">
        <f t="shared" si="34"/>
        <v>4.5574689627553067E-2</v>
      </c>
      <c r="M43" s="89">
        <f t="shared" si="35"/>
        <v>5.7096541786743518E-2</v>
      </c>
      <c r="N43" s="10">
        <v>10</v>
      </c>
      <c r="O43" s="72">
        <v>7</v>
      </c>
      <c r="P43" s="7">
        <f t="shared" si="36"/>
        <v>-41</v>
      </c>
      <c r="Q43" s="88">
        <f t="shared" si="37"/>
        <v>-7.2953736654804271E-2</v>
      </c>
      <c r="R43" s="88">
        <f t="shared" si="38"/>
        <v>5.7435784367765405E-2</v>
      </c>
      <c r="S43" s="88">
        <f t="shared" si="39"/>
        <v>7.6162081582870314E-2</v>
      </c>
      <c r="T43" s="10">
        <v>9</v>
      </c>
      <c r="U43" s="96">
        <v>6</v>
      </c>
    </row>
    <row r="44" spans="2:21" x14ac:dyDescent="0.2">
      <c r="B44" s="9" t="s">
        <v>40</v>
      </c>
      <c r="C44" s="95"/>
      <c r="D44" s="3">
        <v>780</v>
      </c>
      <c r="E44" s="3">
        <v>720</v>
      </c>
      <c r="F44" s="88">
        <f t="shared" si="30"/>
        <v>0.92307692307692313</v>
      </c>
      <c r="G44" s="3">
        <v>447</v>
      </c>
      <c r="H44" s="3">
        <v>438</v>
      </c>
      <c r="I44" s="93">
        <f t="shared" si="31"/>
        <v>0.97986577181208057</v>
      </c>
      <c r="J44" s="87">
        <f t="shared" si="32"/>
        <v>333</v>
      </c>
      <c r="K44" s="88">
        <f t="shared" si="33"/>
        <v>0.74496644295302017</v>
      </c>
      <c r="L44" s="89">
        <f t="shared" si="34"/>
        <v>6.2474969963956746E-2</v>
      </c>
      <c r="M44" s="89">
        <f t="shared" si="35"/>
        <v>4.0255763688760805E-2</v>
      </c>
      <c r="N44" s="10">
        <v>8</v>
      </c>
      <c r="O44" s="72">
        <v>9</v>
      </c>
      <c r="P44" s="7">
        <f t="shared" si="36"/>
        <v>282</v>
      </c>
      <c r="Q44" s="88">
        <f t="shared" si="37"/>
        <v>0.64383561643835618</v>
      </c>
      <c r="R44" s="88">
        <f t="shared" si="38"/>
        <v>7.937382868481975E-2</v>
      </c>
      <c r="S44" s="88">
        <f t="shared" si="39"/>
        <v>5.9357636536116004E-2</v>
      </c>
      <c r="T44" s="10">
        <v>6</v>
      </c>
      <c r="U44" s="96">
        <v>8</v>
      </c>
    </row>
    <row r="45" spans="2:21" x14ac:dyDescent="0.2">
      <c r="B45" s="9"/>
      <c r="C45" s="95"/>
      <c r="D45" s="3"/>
      <c r="E45" s="3"/>
      <c r="F45" s="3"/>
      <c r="G45" s="3"/>
      <c r="H45" s="3"/>
      <c r="I45" s="27"/>
      <c r="J45" s="87"/>
      <c r="K45" s="88"/>
      <c r="L45" s="89"/>
      <c r="M45" s="89"/>
      <c r="N45" s="10"/>
      <c r="O45" s="72"/>
      <c r="P45" s="72"/>
      <c r="Q45" s="72"/>
      <c r="R45" s="72"/>
      <c r="S45" s="72"/>
      <c r="T45" s="10"/>
      <c r="U45" s="96"/>
    </row>
    <row r="46" spans="2:21" x14ac:dyDescent="0.2">
      <c r="B46" s="12" t="s">
        <v>41</v>
      </c>
      <c r="C46" s="95"/>
      <c r="D46" s="3"/>
      <c r="E46" s="3"/>
      <c r="F46" s="3"/>
      <c r="G46" s="3"/>
      <c r="H46" s="3"/>
      <c r="I46" s="27"/>
      <c r="J46" s="87"/>
      <c r="K46" s="88"/>
      <c r="L46" s="89"/>
      <c r="M46" s="89"/>
      <c r="N46" s="10"/>
      <c r="O46" s="72"/>
      <c r="P46" s="72"/>
      <c r="Q46" s="72"/>
      <c r="R46" s="72"/>
      <c r="S46" s="72"/>
      <c r="T46" s="10"/>
      <c r="U46" s="96"/>
    </row>
    <row r="47" spans="2:21" x14ac:dyDescent="0.2">
      <c r="B47" s="9" t="s">
        <v>42</v>
      </c>
      <c r="C47" s="95"/>
      <c r="D47" s="3"/>
      <c r="E47" s="3"/>
      <c r="F47" s="3"/>
      <c r="G47" s="3"/>
      <c r="H47" s="3"/>
      <c r="I47" s="27"/>
      <c r="J47" s="85"/>
      <c r="K47" s="70"/>
      <c r="L47" s="3"/>
      <c r="M47" s="3"/>
      <c r="N47" s="10"/>
      <c r="O47" s="72"/>
      <c r="P47" s="72"/>
      <c r="Q47" s="72"/>
      <c r="R47" s="72"/>
      <c r="S47" s="72"/>
      <c r="T47" s="10"/>
      <c r="U47" s="96"/>
    </row>
    <row r="48" spans="2:21" x14ac:dyDescent="0.2">
      <c r="B48" s="13" t="s">
        <v>43</v>
      </c>
      <c r="C48" s="95"/>
      <c r="D48" s="3"/>
      <c r="E48" s="3"/>
      <c r="F48" s="3"/>
      <c r="G48" s="3"/>
      <c r="H48" s="3"/>
      <c r="I48" s="27"/>
      <c r="J48" s="87"/>
      <c r="K48" s="88"/>
      <c r="L48" s="89"/>
      <c r="M48" s="89"/>
      <c r="N48" s="10"/>
      <c r="O48" s="72"/>
      <c r="P48" s="7"/>
      <c r="Q48" s="88"/>
      <c r="R48" s="72"/>
      <c r="S48" s="88"/>
      <c r="T48" s="10"/>
      <c r="U48" s="96"/>
    </row>
    <row r="49" spans="2:21" x14ac:dyDescent="0.2">
      <c r="B49" s="13" t="s">
        <v>44</v>
      </c>
      <c r="C49" s="95"/>
      <c r="D49" s="3"/>
      <c r="E49" s="3"/>
      <c r="F49" s="3"/>
      <c r="G49" s="3"/>
      <c r="H49" s="3"/>
      <c r="I49" s="27"/>
      <c r="J49" s="87"/>
      <c r="K49" s="88"/>
      <c r="L49" s="89"/>
      <c r="M49" s="89"/>
      <c r="N49" s="10"/>
      <c r="O49" s="72"/>
      <c r="P49" s="7"/>
      <c r="Q49" s="88"/>
      <c r="R49" s="72"/>
      <c r="S49" s="88"/>
      <c r="T49" s="10"/>
      <c r="U49" s="96"/>
    </row>
    <row r="50" spans="2:21" x14ac:dyDescent="0.2">
      <c r="B50" s="9" t="s">
        <v>45</v>
      </c>
      <c r="C50" s="95"/>
      <c r="D50" s="3">
        <v>65</v>
      </c>
      <c r="E50" s="3">
        <v>65</v>
      </c>
      <c r="F50" s="88">
        <f t="shared" ref="F50:F51" si="40">(E50/D50)</f>
        <v>1</v>
      </c>
      <c r="G50" s="3">
        <v>29</v>
      </c>
      <c r="H50" s="3">
        <v>29</v>
      </c>
      <c r="I50" s="93">
        <f t="shared" ref="I50:I51" si="41">(H50/G50)</f>
        <v>1</v>
      </c>
      <c r="J50" s="87">
        <f t="shared" ref="J50:J51" si="42">(D50-G50)</f>
        <v>36</v>
      </c>
      <c r="K50" s="88">
        <f t="shared" ref="K50:K51" si="43">(J50/G50)</f>
        <v>1.2413793103448276</v>
      </c>
      <c r="L50" s="89">
        <f t="shared" ref="L50:L51" si="44">(D50/D$17)</f>
        <v>5.2062474969963961E-3</v>
      </c>
      <c r="M50" s="89">
        <f t="shared" ref="M50:M51" si="45">(G50/G$17)</f>
        <v>2.6116714697406338E-3</v>
      </c>
      <c r="N50" s="10">
        <v>17</v>
      </c>
      <c r="O50" s="72">
        <v>17</v>
      </c>
      <c r="P50" s="7">
        <f t="shared" ref="P50:P51" si="46">(E50-H50)</f>
        <v>36</v>
      </c>
      <c r="Q50" s="88">
        <f t="shared" ref="Q50:Q51" si="47">(P50/H50)</f>
        <v>1.2413793103448276</v>
      </c>
      <c r="R50" s="88">
        <f t="shared" ref="R50:R51" si="48">(E50/E$17)</f>
        <v>7.165692867379561E-3</v>
      </c>
      <c r="S50" s="88">
        <f t="shared" ref="S50:S51" si="49">(H50/H$17)</f>
        <v>3.9300718254506031E-3</v>
      </c>
      <c r="T50" s="10">
        <v>16</v>
      </c>
      <c r="U50" s="96">
        <v>17</v>
      </c>
    </row>
    <row r="51" spans="2:21" x14ac:dyDescent="0.2">
      <c r="B51" s="9" t="s">
        <v>46</v>
      </c>
      <c r="C51" s="95"/>
      <c r="D51" s="3">
        <v>181</v>
      </c>
      <c r="E51" s="3">
        <v>181</v>
      </c>
      <c r="F51" s="88">
        <f t="shared" si="40"/>
        <v>1</v>
      </c>
      <c r="G51" s="3">
        <v>107</v>
      </c>
      <c r="H51" s="3">
        <v>103</v>
      </c>
      <c r="I51" s="93">
        <f t="shared" si="41"/>
        <v>0.96261682242990654</v>
      </c>
      <c r="J51" s="87">
        <f t="shared" si="42"/>
        <v>74</v>
      </c>
      <c r="K51" s="88">
        <f t="shared" si="43"/>
        <v>0.69158878504672894</v>
      </c>
      <c r="L51" s="89">
        <f t="shared" si="44"/>
        <v>1.4497396876251501E-2</v>
      </c>
      <c r="M51" s="89">
        <f t="shared" si="45"/>
        <v>9.6361671469740642E-3</v>
      </c>
      <c r="N51" s="10">
        <v>13</v>
      </c>
      <c r="O51" s="72">
        <v>14</v>
      </c>
      <c r="P51" s="7">
        <f t="shared" si="46"/>
        <v>78</v>
      </c>
      <c r="Q51" s="88">
        <f t="shared" si="47"/>
        <v>0.75728155339805825</v>
      </c>
      <c r="R51" s="88">
        <f t="shared" si="48"/>
        <v>1.9953698599933855E-2</v>
      </c>
      <c r="S51" s="88">
        <f t="shared" si="49"/>
        <v>1.395853096625559E-2</v>
      </c>
      <c r="T51" s="10">
        <v>11</v>
      </c>
      <c r="U51" s="96">
        <v>13</v>
      </c>
    </row>
    <row r="52" spans="2:21" x14ac:dyDescent="0.2">
      <c r="B52" s="9"/>
      <c r="C52" s="95"/>
      <c r="D52" s="3"/>
      <c r="E52" s="3"/>
      <c r="F52" s="3"/>
      <c r="G52" s="3"/>
      <c r="H52" s="3"/>
      <c r="I52" s="27"/>
      <c r="J52" s="87"/>
      <c r="K52" s="88"/>
      <c r="L52" s="89"/>
      <c r="M52" s="89"/>
      <c r="N52" s="10"/>
      <c r="O52" s="72"/>
      <c r="P52" s="72"/>
      <c r="Q52" s="72"/>
      <c r="R52" s="72"/>
      <c r="S52" s="72"/>
      <c r="T52" s="10"/>
      <c r="U52" s="96"/>
    </row>
    <row r="53" spans="2:21" x14ac:dyDescent="0.2">
      <c r="B53" s="12" t="s">
        <v>47</v>
      </c>
      <c r="C53" s="95"/>
      <c r="D53" s="3"/>
      <c r="E53" s="3"/>
      <c r="F53" s="3"/>
      <c r="G53" s="3"/>
      <c r="H53" s="3"/>
      <c r="I53" s="27"/>
      <c r="J53" s="87"/>
      <c r="K53" s="88"/>
      <c r="L53" s="89"/>
      <c r="M53" s="89"/>
      <c r="N53" s="10"/>
      <c r="O53" s="72"/>
      <c r="P53" s="72"/>
      <c r="Q53" s="72"/>
      <c r="R53" s="72"/>
      <c r="S53" s="72"/>
      <c r="T53" s="10"/>
      <c r="U53" s="96"/>
    </row>
    <row r="54" spans="2:21" x14ac:dyDescent="0.2">
      <c r="B54" s="9" t="s">
        <v>48</v>
      </c>
      <c r="C54" s="95"/>
      <c r="D54" s="3"/>
      <c r="E54" s="3"/>
      <c r="F54" s="3"/>
      <c r="G54" s="3"/>
      <c r="H54" s="3"/>
      <c r="I54" s="27"/>
      <c r="J54" s="87"/>
      <c r="K54" s="88"/>
      <c r="L54" s="3"/>
      <c r="M54" s="3"/>
      <c r="N54" s="10"/>
      <c r="O54" s="72"/>
      <c r="P54" s="72"/>
      <c r="Q54" s="72"/>
      <c r="R54" s="72"/>
      <c r="S54" s="72"/>
      <c r="T54" s="10"/>
      <c r="U54" s="96"/>
    </row>
    <row r="55" spans="2:21" x14ac:dyDescent="0.2">
      <c r="B55" s="13" t="s">
        <v>49</v>
      </c>
      <c r="C55" s="95"/>
      <c r="D55" s="3"/>
      <c r="E55" s="3"/>
      <c r="F55" s="3"/>
      <c r="G55" s="3"/>
      <c r="H55" s="3"/>
      <c r="I55" s="27"/>
      <c r="J55" s="87"/>
      <c r="K55" s="88"/>
      <c r="L55" s="89"/>
      <c r="M55" s="89"/>
      <c r="N55" s="10"/>
      <c r="O55" s="72"/>
      <c r="P55" s="7"/>
      <c r="Q55" s="88"/>
      <c r="R55" s="72"/>
      <c r="S55" s="88"/>
      <c r="T55" s="10"/>
      <c r="U55" s="96"/>
    </row>
    <row r="56" spans="2:21" x14ac:dyDescent="0.2">
      <c r="B56" s="13" t="s">
        <v>50</v>
      </c>
      <c r="C56" s="95"/>
      <c r="D56" s="3"/>
      <c r="E56" s="3"/>
      <c r="F56" s="3"/>
      <c r="G56" s="3"/>
      <c r="H56" s="3"/>
      <c r="I56" s="27"/>
      <c r="J56" s="87"/>
      <c r="K56" s="88"/>
      <c r="L56" s="89"/>
      <c r="M56" s="89"/>
      <c r="N56" s="10"/>
      <c r="O56" s="72"/>
      <c r="P56" s="7"/>
      <c r="Q56" s="88"/>
      <c r="R56" s="72"/>
      <c r="S56" s="88"/>
      <c r="T56" s="10"/>
      <c r="U56" s="96"/>
    </row>
    <row r="57" spans="2:21" x14ac:dyDescent="0.2">
      <c r="B57" s="9" t="s">
        <v>51</v>
      </c>
      <c r="C57" s="95"/>
      <c r="D57" s="3">
        <v>95</v>
      </c>
      <c r="E57" s="3">
        <v>95</v>
      </c>
      <c r="F57" s="88">
        <f>(E57/D57)</f>
        <v>1</v>
      </c>
      <c r="G57" s="3">
        <v>60</v>
      </c>
      <c r="H57" s="3">
        <v>60</v>
      </c>
      <c r="I57" s="93">
        <f>(H57/G57)</f>
        <v>1</v>
      </c>
      <c r="J57" s="87">
        <f>(D57-G57)</f>
        <v>35</v>
      </c>
      <c r="K57" s="88">
        <f>(J57/G57)</f>
        <v>0.58333333333333337</v>
      </c>
      <c r="L57" s="89">
        <f>(D57/D$17)</f>
        <v>7.6091309571485787E-3</v>
      </c>
      <c r="M57" s="89">
        <f>(G57/G$17)</f>
        <v>5.4034582132564844E-3</v>
      </c>
      <c r="N57" s="10">
        <v>16</v>
      </c>
      <c r="O57" s="72">
        <v>16</v>
      </c>
      <c r="P57" s="7">
        <f>(E57-H57)</f>
        <v>35</v>
      </c>
      <c r="Q57" s="88">
        <f>(P57/H57)</f>
        <v>0.58333333333333337</v>
      </c>
      <c r="R57" s="88">
        <f>(E57/E$17)</f>
        <v>1.0472935729247051E-2</v>
      </c>
      <c r="S57" s="88">
        <f>(H57/H$17)</f>
        <v>8.131183087139178E-3</v>
      </c>
      <c r="T57" s="10">
        <v>15</v>
      </c>
      <c r="U57" s="96">
        <v>15</v>
      </c>
    </row>
    <row r="58" spans="2:21" x14ac:dyDescent="0.2">
      <c r="B58" s="9" t="s">
        <v>52</v>
      </c>
      <c r="C58" s="95"/>
      <c r="D58" s="3"/>
      <c r="E58" s="3"/>
      <c r="F58" s="3"/>
      <c r="G58" s="3"/>
      <c r="H58" s="3"/>
      <c r="I58" s="27"/>
      <c r="J58" s="87"/>
      <c r="K58" s="88"/>
      <c r="L58" s="89"/>
      <c r="M58" s="89"/>
      <c r="N58" s="10"/>
      <c r="O58" s="72"/>
      <c r="P58" s="72"/>
      <c r="Q58" s="72"/>
      <c r="R58" s="72"/>
      <c r="S58" s="72"/>
      <c r="T58" s="10"/>
      <c r="U58" s="96"/>
    </row>
    <row r="59" spans="2:21" x14ac:dyDescent="0.2">
      <c r="B59" s="13" t="s">
        <v>53</v>
      </c>
      <c r="C59" s="95"/>
      <c r="D59" s="3">
        <v>0</v>
      </c>
      <c r="E59" s="3">
        <v>0</v>
      </c>
      <c r="F59" s="88"/>
      <c r="G59" s="3">
        <v>0</v>
      </c>
      <c r="H59" s="3">
        <v>0</v>
      </c>
      <c r="I59" s="93"/>
      <c r="J59" s="87"/>
      <c r="K59" s="88"/>
      <c r="L59" s="89">
        <f>(D59/D$17)</f>
        <v>0</v>
      </c>
      <c r="M59" s="89">
        <f>(G59/G$17)</f>
        <v>0</v>
      </c>
      <c r="N59" s="10"/>
      <c r="O59" s="72"/>
      <c r="P59" s="7"/>
      <c r="Q59" s="88"/>
      <c r="R59" s="88">
        <f>(E59/E$17)</f>
        <v>0</v>
      </c>
      <c r="S59" s="88">
        <f>(H59/H$17)</f>
        <v>0</v>
      </c>
      <c r="T59" s="10"/>
      <c r="U59" s="96"/>
    </row>
    <row r="60" spans="2:21" x14ac:dyDescent="0.2">
      <c r="B60" s="13" t="s">
        <v>54</v>
      </c>
      <c r="C60" s="95"/>
      <c r="D60" s="3"/>
      <c r="E60" s="3"/>
      <c r="F60" s="3"/>
      <c r="G60" s="3"/>
      <c r="H60" s="3"/>
      <c r="I60" s="27"/>
      <c r="J60" s="87"/>
      <c r="K60" s="88"/>
      <c r="L60" s="89"/>
      <c r="M60" s="89"/>
      <c r="N60" s="10"/>
      <c r="O60" s="72"/>
      <c r="P60" s="7"/>
      <c r="Q60" s="88"/>
      <c r="R60" s="72"/>
      <c r="S60" s="88"/>
      <c r="T60" s="10"/>
      <c r="U60" s="96"/>
    </row>
    <row r="61" spans="2:21" x14ac:dyDescent="0.2">
      <c r="B61" s="9" t="s">
        <v>55</v>
      </c>
      <c r="C61" s="95"/>
      <c r="D61" s="3">
        <v>220</v>
      </c>
      <c r="E61" s="3">
        <v>150</v>
      </c>
      <c r="F61" s="88">
        <f>(E61/D61)</f>
        <v>0.68181818181818177</v>
      </c>
      <c r="G61" s="3">
        <v>147</v>
      </c>
      <c r="H61" s="3">
        <v>90</v>
      </c>
      <c r="I61" s="93">
        <f>(H61/G61)</f>
        <v>0.61224489795918369</v>
      </c>
      <c r="J61" s="87">
        <f>(D61-G61)</f>
        <v>73</v>
      </c>
      <c r="K61" s="88">
        <f>(J61/G61)</f>
        <v>0.49659863945578231</v>
      </c>
      <c r="L61" s="89">
        <f>(D61/D$17)</f>
        <v>1.7621145374449341E-2</v>
      </c>
      <c r="M61" s="89">
        <f>(G61/G$17)</f>
        <v>1.3238472622478386E-2</v>
      </c>
      <c r="N61" s="10">
        <v>12</v>
      </c>
      <c r="O61" s="72">
        <v>13</v>
      </c>
      <c r="P61" s="7">
        <f>(E61-H61)</f>
        <v>60</v>
      </c>
      <c r="Q61" s="88">
        <f>(P61/H61)</f>
        <v>0.66666666666666663</v>
      </c>
      <c r="R61" s="88">
        <f>(E61/E$17)</f>
        <v>1.6536214309337448E-2</v>
      </c>
      <c r="S61" s="88">
        <f>(H61/H$17)</f>
        <v>1.2196774630708769E-2</v>
      </c>
      <c r="T61" s="10">
        <v>12</v>
      </c>
      <c r="U61" s="96">
        <v>14</v>
      </c>
    </row>
    <row r="62" spans="2:21" x14ac:dyDescent="0.2">
      <c r="B62" s="9" t="s">
        <v>56</v>
      </c>
      <c r="C62" s="95"/>
      <c r="D62" s="3"/>
      <c r="E62" s="3"/>
      <c r="F62" s="3"/>
      <c r="G62" s="3"/>
      <c r="H62" s="3"/>
      <c r="I62" s="27"/>
      <c r="J62" s="87"/>
      <c r="K62" s="88"/>
      <c r="L62" s="89"/>
      <c r="M62" s="89"/>
      <c r="N62" s="10"/>
      <c r="O62" s="72"/>
      <c r="P62" s="72"/>
      <c r="Q62" s="72"/>
      <c r="R62" s="72"/>
      <c r="S62" s="72"/>
      <c r="T62" s="10"/>
      <c r="U62" s="96"/>
    </row>
    <row r="63" spans="2:21" x14ac:dyDescent="0.2">
      <c r="B63" s="13" t="s">
        <v>57</v>
      </c>
      <c r="C63" s="95"/>
      <c r="D63" s="3">
        <v>36</v>
      </c>
      <c r="E63" s="3">
        <v>36</v>
      </c>
      <c r="F63" s="88">
        <f>(E63/D63)</f>
        <v>1</v>
      </c>
      <c r="G63" s="3">
        <v>16</v>
      </c>
      <c r="H63" s="3">
        <v>16</v>
      </c>
      <c r="I63" s="93">
        <f>(H63/G63)</f>
        <v>1</v>
      </c>
      <c r="J63" s="87">
        <f>(D63-G63)</f>
        <v>20</v>
      </c>
      <c r="K63" s="88">
        <f>(J63/G63)</f>
        <v>1.25</v>
      </c>
      <c r="L63" s="89">
        <f>(D63/D$17)</f>
        <v>2.883460152182619E-3</v>
      </c>
      <c r="M63" s="89">
        <f>(G63/G$17)</f>
        <v>1.440922190201729E-3</v>
      </c>
      <c r="N63" s="10"/>
      <c r="O63" s="72"/>
      <c r="P63" s="7">
        <f>(E63-H63)</f>
        <v>20</v>
      </c>
      <c r="Q63" s="88">
        <f>(P63/H63)</f>
        <v>1.25</v>
      </c>
      <c r="R63" s="88">
        <f>(E63/E$17)</f>
        <v>3.9686914342409877E-3</v>
      </c>
      <c r="S63" s="88">
        <f>(H63/H$17)</f>
        <v>2.1683154899037808E-3</v>
      </c>
      <c r="T63" s="10"/>
      <c r="U63" s="96"/>
    </row>
    <row r="64" spans="2:21" x14ac:dyDescent="0.2">
      <c r="B64" s="14"/>
      <c r="C64" s="95"/>
      <c r="D64" s="3"/>
      <c r="E64" s="3"/>
      <c r="F64" s="3"/>
      <c r="G64" s="3"/>
      <c r="H64" s="3"/>
      <c r="I64" s="27"/>
      <c r="J64" s="92"/>
      <c r="K64" s="3"/>
      <c r="L64" s="3"/>
      <c r="M64" s="3"/>
      <c r="N64" s="10"/>
      <c r="O64" s="72"/>
      <c r="P64" s="7"/>
      <c r="Q64" s="88"/>
      <c r="R64" s="72"/>
      <c r="S64" s="72"/>
      <c r="T64" s="10"/>
      <c r="U64" s="96"/>
    </row>
    <row r="65" spans="2:21" x14ac:dyDescent="0.2">
      <c r="B65" s="12" t="s">
        <v>58</v>
      </c>
      <c r="C65" s="95"/>
      <c r="D65" s="3"/>
      <c r="E65" s="3"/>
      <c r="F65" s="3"/>
      <c r="G65" s="3"/>
      <c r="H65" s="3"/>
      <c r="I65" s="27"/>
      <c r="J65" s="87"/>
      <c r="K65" s="88"/>
      <c r="L65" s="3"/>
      <c r="M65" s="3"/>
      <c r="N65" s="10"/>
      <c r="O65" s="72"/>
      <c r="P65" s="72"/>
      <c r="Q65" s="72"/>
      <c r="R65" s="72"/>
      <c r="S65" s="72"/>
      <c r="T65" s="10"/>
      <c r="U65" s="96"/>
    </row>
    <row r="66" spans="2:21" x14ac:dyDescent="0.2">
      <c r="B66" s="9" t="s">
        <v>59</v>
      </c>
      <c r="C66" s="95"/>
      <c r="D66" s="3"/>
      <c r="E66" s="3"/>
      <c r="F66" s="3"/>
      <c r="G66" s="3"/>
      <c r="H66" s="3"/>
      <c r="I66" s="27"/>
      <c r="J66" s="87"/>
      <c r="K66" s="88"/>
      <c r="L66" s="89"/>
      <c r="M66" s="89"/>
      <c r="N66" s="10"/>
      <c r="O66" s="72"/>
      <c r="P66" s="72"/>
      <c r="Q66" s="72"/>
      <c r="R66" s="72"/>
      <c r="S66" s="72"/>
      <c r="T66" s="10"/>
      <c r="U66" s="96"/>
    </row>
    <row r="67" spans="2:21" x14ac:dyDescent="0.2">
      <c r="B67" s="9" t="s">
        <v>60</v>
      </c>
      <c r="C67" s="95"/>
      <c r="D67" s="3">
        <v>18</v>
      </c>
      <c r="E67" s="3">
        <v>18</v>
      </c>
      <c r="F67" s="88">
        <f t="shared" ref="F67:F68" si="50">(E67/D67)</f>
        <v>1</v>
      </c>
      <c r="G67" s="3">
        <v>24</v>
      </c>
      <c r="H67" s="3">
        <v>13</v>
      </c>
      <c r="I67" s="93">
        <f t="shared" ref="I67:I68" si="51">(H67/G67)</f>
        <v>0.54166666666666663</v>
      </c>
      <c r="J67" s="87">
        <f t="shared" ref="J67:J68" si="52">(D67-G67)</f>
        <v>-6</v>
      </c>
      <c r="K67" s="88">
        <f t="shared" ref="K67:K68" si="53">(J67/G67)</f>
        <v>-0.25</v>
      </c>
      <c r="L67" s="89">
        <f t="shared" ref="L67:L68" si="54">(D67/D$17)</f>
        <v>1.4417300760913095E-3</v>
      </c>
      <c r="M67" s="89">
        <f t="shared" ref="M67:M68" si="55">(G67/G$17)</f>
        <v>2.1613832853025938E-3</v>
      </c>
      <c r="N67" s="10">
        <v>18</v>
      </c>
      <c r="O67" s="72">
        <v>18</v>
      </c>
      <c r="P67" s="7">
        <f t="shared" ref="P67:P68" si="56">(E67-H67)</f>
        <v>5</v>
      </c>
      <c r="Q67" s="88">
        <f t="shared" ref="Q67:Q68" si="57">(P67/H67)</f>
        <v>0.38461538461538464</v>
      </c>
      <c r="R67" s="88">
        <f t="shared" ref="R67:R68" si="58">(E67/E$17)</f>
        <v>1.9843457171204938E-3</v>
      </c>
      <c r="S67" s="88">
        <f t="shared" ref="S67:S68" si="59">(H67/H$17)</f>
        <v>1.7617563355468221E-3</v>
      </c>
      <c r="T67" s="10">
        <v>18</v>
      </c>
      <c r="U67" s="96">
        <v>18</v>
      </c>
    </row>
    <row r="68" spans="2:21" x14ac:dyDescent="0.2">
      <c r="B68" s="9" t="s">
        <v>61</v>
      </c>
      <c r="C68" s="95"/>
      <c r="D68" s="3">
        <v>116</v>
      </c>
      <c r="E68" s="3">
        <v>114</v>
      </c>
      <c r="F68" s="88">
        <f t="shared" si="50"/>
        <v>0.98275862068965514</v>
      </c>
      <c r="G68" s="3">
        <v>69</v>
      </c>
      <c r="H68" s="3">
        <v>46</v>
      </c>
      <c r="I68" s="93">
        <f t="shared" si="51"/>
        <v>0.66666666666666663</v>
      </c>
      <c r="J68" s="87">
        <f t="shared" si="52"/>
        <v>47</v>
      </c>
      <c r="K68" s="88">
        <f t="shared" si="53"/>
        <v>0.6811594202898551</v>
      </c>
      <c r="L68" s="89">
        <f t="shared" si="54"/>
        <v>9.2911493792551068E-3</v>
      </c>
      <c r="M68" s="89">
        <f t="shared" si="55"/>
        <v>6.2139769452449565E-3</v>
      </c>
      <c r="N68" s="10">
        <v>15</v>
      </c>
      <c r="O68" s="72">
        <v>15</v>
      </c>
      <c r="P68" s="7">
        <f t="shared" si="56"/>
        <v>68</v>
      </c>
      <c r="Q68" s="88">
        <f t="shared" si="57"/>
        <v>1.4782608695652173</v>
      </c>
      <c r="R68" s="88">
        <f t="shared" si="58"/>
        <v>1.2567522875096462E-2</v>
      </c>
      <c r="S68" s="88">
        <f t="shared" si="59"/>
        <v>6.2339070334733702E-3</v>
      </c>
      <c r="T68" s="10">
        <v>14</v>
      </c>
      <c r="U68" s="96">
        <v>16</v>
      </c>
    </row>
    <row r="69" spans="2:21" x14ac:dyDescent="0.2">
      <c r="B69" s="9" t="s">
        <v>62</v>
      </c>
      <c r="C69" s="15"/>
      <c r="D69" s="3"/>
      <c r="E69" s="3"/>
      <c r="F69" s="3"/>
      <c r="G69" s="3"/>
      <c r="H69" s="3"/>
      <c r="I69" s="27"/>
      <c r="J69" s="87"/>
      <c r="K69" s="88"/>
      <c r="L69" s="89"/>
      <c r="M69" s="89"/>
      <c r="N69" s="97"/>
      <c r="O69" s="72"/>
      <c r="P69" s="7"/>
      <c r="Q69" s="88"/>
      <c r="R69" s="72"/>
      <c r="S69" s="88"/>
      <c r="T69" s="72"/>
      <c r="U69" s="96"/>
    </row>
    <row r="70" spans="2:21" x14ac:dyDescent="0.2">
      <c r="B70" s="13" t="s">
        <v>63</v>
      </c>
      <c r="C70" s="16"/>
      <c r="D70" s="3">
        <v>24</v>
      </c>
      <c r="E70" s="3">
        <v>16</v>
      </c>
      <c r="F70" s="88">
        <f>(E70/D70)</f>
        <v>0.66666666666666663</v>
      </c>
      <c r="G70" s="3">
        <v>23</v>
      </c>
      <c r="H70" s="3">
        <v>23</v>
      </c>
      <c r="I70" s="93">
        <f>(H70/G70)</f>
        <v>1</v>
      </c>
      <c r="J70" s="87">
        <f>(D70-G70)</f>
        <v>1</v>
      </c>
      <c r="K70" s="88">
        <f>(J70/G70)</f>
        <v>4.3478260869565216E-2</v>
      </c>
      <c r="L70" s="89">
        <f>(D70/D$17)</f>
        <v>1.922306768121746E-3</v>
      </c>
      <c r="M70" s="89">
        <f>(G70/G$17)</f>
        <v>2.0713256484149855E-3</v>
      </c>
      <c r="N70" s="72"/>
      <c r="O70" s="3"/>
      <c r="P70" s="7">
        <f>(E70-H70)</f>
        <v>-7</v>
      </c>
      <c r="Q70" s="88">
        <f>(P70/H70)</f>
        <v>-0.30434782608695654</v>
      </c>
      <c r="R70" s="88">
        <f>(E70/E$17)</f>
        <v>1.7638628596626613E-3</v>
      </c>
      <c r="S70" s="88">
        <f>(H70/H$17)</f>
        <v>3.1169535167366851E-3</v>
      </c>
      <c r="T70" s="70"/>
      <c r="U70" s="94"/>
    </row>
    <row r="71" spans="2:21" ht="15" thickBot="1" x14ac:dyDescent="0.25">
      <c r="B71" s="98"/>
      <c r="C71" s="99"/>
      <c r="D71" s="100"/>
      <c r="E71" s="100"/>
      <c r="F71" s="100"/>
      <c r="G71" s="100"/>
      <c r="H71" s="100"/>
      <c r="I71" s="101"/>
      <c r="J71" s="102"/>
      <c r="K71" s="100"/>
      <c r="L71" s="100"/>
      <c r="M71" s="100"/>
      <c r="N71" s="103"/>
      <c r="O71" s="104"/>
      <c r="P71" s="100"/>
      <c r="Q71" s="100"/>
      <c r="R71" s="104"/>
      <c r="S71" s="104"/>
      <c r="T71" s="105"/>
      <c r="U71" s="106"/>
    </row>
    <row r="72" spans="2:21" ht="15" thickTop="1" x14ac:dyDescent="0.2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07"/>
      <c r="O72" s="17"/>
      <c r="P72" s="18"/>
      <c r="Q72" s="18"/>
      <c r="R72" s="17"/>
      <c r="S72" s="17"/>
      <c r="T72" s="108"/>
      <c r="U72" s="18"/>
    </row>
    <row r="73" spans="2:21" x14ac:dyDescent="0.2">
      <c r="B73" s="109" t="s">
        <v>64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07"/>
      <c r="O73" s="17"/>
      <c r="P73" s="17"/>
      <c r="Q73" s="17"/>
      <c r="R73" s="17"/>
      <c r="S73" s="17"/>
      <c r="T73" s="108"/>
      <c r="U73" s="17"/>
    </row>
    <row r="74" spans="2:21" x14ac:dyDescent="0.2">
      <c r="B74" s="109" t="s">
        <v>65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07"/>
      <c r="O74" s="17"/>
      <c r="P74" s="17"/>
      <c r="Q74" s="17"/>
      <c r="R74" s="17"/>
      <c r="S74" s="17"/>
      <c r="T74" s="108"/>
      <c r="U74" s="17"/>
    </row>
    <row r="75" spans="2:21" x14ac:dyDescent="0.2">
      <c r="B75" s="110" t="s">
        <v>66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07"/>
      <c r="O75" s="17"/>
      <c r="P75" s="17"/>
      <c r="Q75" s="17"/>
      <c r="R75" s="17"/>
      <c r="S75" s="17"/>
      <c r="T75" s="108"/>
      <c r="U75" s="17"/>
    </row>
    <row r="76" spans="2:21" x14ac:dyDescent="0.2">
      <c r="B76" s="110" t="s">
        <v>67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07"/>
      <c r="O76" s="17"/>
      <c r="P76" s="17"/>
      <c r="Q76" s="17"/>
      <c r="R76" s="17"/>
      <c r="S76" s="17"/>
      <c r="T76" s="108"/>
      <c r="U76" s="17"/>
    </row>
    <row r="77" spans="2:21" x14ac:dyDescent="0.2">
      <c r="B77" s="110" t="s">
        <v>68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07"/>
      <c r="O77" s="17"/>
      <c r="P77" s="17"/>
      <c r="Q77" s="17"/>
      <c r="R77" s="17"/>
      <c r="S77" s="17"/>
      <c r="T77" s="108"/>
      <c r="U77" s="17"/>
    </row>
    <row r="78" spans="2:21" x14ac:dyDescent="0.2">
      <c r="B78" s="110" t="s">
        <v>69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95"/>
      <c r="O78" s="17"/>
      <c r="P78" s="17"/>
      <c r="Q78" s="17"/>
      <c r="R78" s="17"/>
      <c r="S78" s="17"/>
      <c r="T78" s="18"/>
      <c r="U78" s="17"/>
    </row>
    <row r="79" spans="2:21" x14ac:dyDescent="0.2">
      <c r="B79" s="110" t="s">
        <v>70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95"/>
      <c r="O79" s="17"/>
      <c r="P79" s="17"/>
      <c r="Q79" s="17"/>
      <c r="R79" s="17"/>
      <c r="S79" s="17"/>
      <c r="T79" s="18"/>
      <c r="U79" s="17"/>
    </row>
    <row r="80" spans="2:21" x14ac:dyDescent="0.2">
      <c r="B80" s="110" t="s">
        <v>71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95"/>
      <c r="O80" s="17"/>
      <c r="P80" s="17"/>
      <c r="Q80" s="17"/>
      <c r="R80" s="17"/>
      <c r="S80" s="17"/>
      <c r="T80" s="18"/>
      <c r="U80" s="17"/>
    </row>
    <row r="81" spans="2:21" x14ac:dyDescent="0.2">
      <c r="B81" s="18" t="s">
        <v>72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95"/>
      <c r="O81" s="17"/>
      <c r="P81" s="17"/>
      <c r="Q81" s="17"/>
      <c r="R81" s="17"/>
      <c r="S81" s="17"/>
      <c r="T81" s="18"/>
      <c r="U81" s="17"/>
    </row>
    <row r="82" spans="2:21" x14ac:dyDescent="0.2">
      <c r="B82" s="18" t="s">
        <v>73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95"/>
      <c r="O82" s="17"/>
      <c r="P82" s="17"/>
      <c r="Q82" s="17"/>
      <c r="R82" s="17"/>
      <c r="S82" s="17"/>
      <c r="T82" s="18"/>
      <c r="U82" s="17"/>
    </row>
    <row r="83" spans="2:21" x14ac:dyDescent="0.2">
      <c r="B83" s="18" t="s">
        <v>74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95"/>
      <c r="O83" s="17"/>
      <c r="P83" s="17"/>
      <c r="Q83" s="17"/>
      <c r="R83" s="17"/>
      <c r="S83" s="17"/>
      <c r="T83" s="18"/>
      <c r="U83" s="17"/>
    </row>
  </sheetData>
  <mergeCells count="3">
    <mergeCell ref="P7:U7"/>
    <mergeCell ref="D8:F8"/>
    <mergeCell ref="G8:I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C461D-4AF4-46B3-A108-9B12EC062544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BEED-0719-4273-93C8-A80882093984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C2E4E0-FBC5-47A4-B855-C6E321A9EE85}"/>
</file>

<file path=customXml/itemProps2.xml><?xml version="1.0" encoding="utf-8"?>
<ds:datastoreItem xmlns:ds="http://schemas.openxmlformats.org/officeDocument/2006/customXml" ds:itemID="{C041C7B0-9E9C-4AD8-919B-A0534BAFE238}"/>
</file>

<file path=customXml/itemProps3.xml><?xml version="1.0" encoding="utf-8"?>
<ds:datastoreItem xmlns:ds="http://schemas.openxmlformats.org/officeDocument/2006/customXml" ds:itemID="{23D82863-C38D-4E8B-AA83-345D0CA4EB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2B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2018-10-10T12:56:04Z</dcterms:created>
  <dcterms:modified xsi:type="dcterms:W3CDTF">2018-10-10T13:22:53Z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