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315" windowWidth="14940" windowHeight="8640"/>
  </bookViews>
  <sheets>
    <sheet name="1B2" sheetId="1" r:id="rId1"/>
  </sheets>
  <calcPr calcId="171027"/>
</workbook>
</file>

<file path=xl/calcChain.xml><?xml version="1.0" encoding="utf-8"?>
<calcChain xmlns="http://schemas.openxmlformats.org/spreadsheetml/2006/main">
  <c r="R67" i="1" l="1"/>
  <c r="Q67" i="1"/>
  <c r="K67" i="1"/>
  <c r="R65" i="1"/>
  <c r="Q65" i="1"/>
  <c r="K65" i="1"/>
  <c r="R64" i="1"/>
  <c r="Q64" i="1"/>
  <c r="K64" i="1"/>
  <c r="K60" i="1"/>
  <c r="K58" i="1"/>
  <c r="K56" i="1"/>
  <c r="K54" i="1"/>
  <c r="R48" i="1"/>
  <c r="Q48" i="1"/>
  <c r="K48" i="1"/>
  <c r="K47" i="1"/>
  <c r="R41" i="1"/>
  <c r="Q41" i="1"/>
  <c r="K41" i="1"/>
  <c r="K40" i="1"/>
  <c r="R39" i="1"/>
  <c r="Q39" i="1"/>
  <c r="K39" i="1"/>
  <c r="R38" i="1"/>
  <c r="Q38" i="1"/>
  <c r="J38" i="1"/>
  <c r="K38" i="1" s="1"/>
  <c r="I38" i="1"/>
  <c r="G38" i="1"/>
  <c r="F38" i="1"/>
  <c r="E38" i="1"/>
  <c r="R36" i="1"/>
  <c r="Q36" i="1"/>
  <c r="K36" i="1"/>
  <c r="R35" i="1"/>
  <c r="Q35" i="1"/>
  <c r="K35" i="1"/>
  <c r="R34" i="1"/>
  <c r="Q34" i="1"/>
  <c r="K34" i="1"/>
  <c r="J33" i="1"/>
  <c r="K33" i="1" s="1"/>
  <c r="I33" i="1"/>
  <c r="G33" i="1"/>
  <c r="F33" i="1"/>
  <c r="E33" i="1"/>
  <c r="R31" i="1"/>
  <c r="Q31" i="1"/>
  <c r="K31" i="1"/>
  <c r="R30" i="1"/>
  <c r="Q30" i="1"/>
  <c r="K30" i="1"/>
  <c r="R29" i="1"/>
  <c r="Q29" i="1"/>
  <c r="K29" i="1"/>
  <c r="R28" i="1"/>
  <c r="Q28" i="1"/>
  <c r="K28" i="1"/>
  <c r="R27" i="1"/>
  <c r="Q27" i="1"/>
  <c r="K27" i="1"/>
  <c r="R26" i="1"/>
  <c r="Q26" i="1"/>
  <c r="K26" i="1"/>
  <c r="P25" i="1"/>
  <c r="R25" i="1" s="1"/>
  <c r="O25" i="1"/>
  <c r="N25" i="1"/>
  <c r="J25" i="1"/>
  <c r="K25" i="1" s="1"/>
  <c r="I25" i="1"/>
  <c r="G25" i="1"/>
  <c r="F25" i="1"/>
  <c r="E25" i="1"/>
  <c r="P22" i="1"/>
  <c r="R22" i="1" s="1"/>
  <c r="O22" i="1"/>
  <c r="O19" i="1" s="1"/>
  <c r="N22" i="1"/>
  <c r="J22" i="1"/>
  <c r="K22" i="1" s="1"/>
  <c r="I22" i="1"/>
  <c r="I19" i="1" s="1"/>
  <c r="G22" i="1"/>
  <c r="F22" i="1"/>
  <c r="E22" i="1"/>
  <c r="R21" i="1"/>
  <c r="P21" i="1"/>
  <c r="Q21" i="1" s="1"/>
  <c r="O21" i="1"/>
  <c r="N21" i="1"/>
  <c r="N19" i="1" s="1"/>
  <c r="J21" i="1"/>
  <c r="I21" i="1"/>
  <c r="K21" i="1" s="1"/>
  <c r="G21" i="1"/>
  <c r="G19" i="1" s="1"/>
  <c r="F21" i="1"/>
  <c r="E21" i="1"/>
  <c r="Q20" i="1"/>
  <c r="P20" i="1"/>
  <c r="R20" i="1" s="1"/>
  <c r="O20" i="1"/>
  <c r="N20" i="1"/>
  <c r="K20" i="1"/>
  <c r="J20" i="1"/>
  <c r="I20" i="1"/>
  <c r="G20" i="1"/>
  <c r="F20" i="1"/>
  <c r="F19" i="1" s="1"/>
  <c r="F15" i="1" s="1"/>
  <c r="E20" i="1"/>
  <c r="P19" i="1"/>
  <c r="P15" i="1" s="1"/>
  <c r="J19" i="1"/>
  <c r="J15" i="1" s="1"/>
  <c r="E19" i="1"/>
  <c r="E15" i="1" s="1"/>
  <c r="P18" i="1"/>
  <c r="R18" i="1" s="1"/>
  <c r="O18" i="1"/>
  <c r="O15" i="1" s="1"/>
  <c r="N18" i="1"/>
  <c r="J18" i="1"/>
  <c r="K18" i="1" s="1"/>
  <c r="I18" i="1"/>
  <c r="G18" i="1"/>
  <c r="F18" i="1"/>
  <c r="E18" i="1"/>
  <c r="R17" i="1"/>
  <c r="P17" i="1"/>
  <c r="O17" i="1"/>
  <c r="N17" i="1"/>
  <c r="Q17" i="1" s="1"/>
  <c r="J17" i="1"/>
  <c r="K17" i="1" s="1"/>
  <c r="I17" i="1"/>
  <c r="G17" i="1"/>
  <c r="G15" i="1" s="1"/>
  <c r="F17" i="1"/>
  <c r="E17" i="1"/>
  <c r="R13" i="1"/>
  <c r="Q13" i="1"/>
  <c r="K13" i="1"/>
  <c r="R15" i="1" l="1"/>
  <c r="Q15" i="1"/>
  <c r="I15" i="1"/>
  <c r="K15" i="1" s="1"/>
  <c r="N15" i="1"/>
  <c r="K19" i="1"/>
  <c r="Q19" i="1"/>
  <c r="Q25" i="1"/>
  <c r="Q18" i="1"/>
  <c r="R19" i="1"/>
  <c r="Q22" i="1"/>
</calcChain>
</file>

<file path=xl/sharedStrings.xml><?xml version="1.0" encoding="utf-8"?>
<sst xmlns="http://schemas.openxmlformats.org/spreadsheetml/2006/main" count="83" uniqueCount="75">
  <si>
    <t>SINGLE FAMILY HOUSING</t>
  </si>
  <si>
    <t>FIVE OR MORE FAMILY BUILDINGS</t>
  </si>
  <si>
    <t xml:space="preserve">AVERAGE VALUE </t>
  </si>
  <si>
    <t/>
  </si>
  <si>
    <t>AVERAGE</t>
  </si>
  <si>
    <t>JURISDICTION</t>
  </si>
  <si>
    <t>BUILDINGS</t>
  </si>
  <si>
    <t>UNITS</t>
  </si>
  <si>
    <t>VALUE</t>
  </si>
  <si>
    <t xml:space="preserve">BUILDING </t>
  </si>
  <si>
    <t>UNIT</t>
  </si>
  <si>
    <t>PER</t>
  </si>
  <si>
    <t>RANK</t>
  </si>
  <si>
    <t xml:space="preserve">  BALTIMORE REGION</t>
  </si>
  <si>
    <t xml:space="preserve">   ANNE ARUNDEL</t>
  </si>
  <si>
    <t xml:space="preserve">   BALTIMORE COUNTY</t>
  </si>
  <si>
    <t xml:space="preserve">   CARROLL</t>
  </si>
  <si>
    <t xml:space="preserve">   HARFORD</t>
  </si>
  <si>
    <t xml:space="preserve">   HOWARD </t>
  </si>
  <si>
    <t xml:space="preserve">   BALTIMORE CITY</t>
  </si>
  <si>
    <t xml:space="preserve">  SUBURBAN WASHINGTON</t>
  </si>
  <si>
    <t xml:space="preserve">   FREDERICK</t>
  </si>
  <si>
    <t xml:space="preserve">   MONTGOMERY</t>
  </si>
  <si>
    <t xml:space="preserve">   PRINCE GEORGE'S</t>
  </si>
  <si>
    <t xml:space="preserve">  SOUTHERN MARYLAND</t>
  </si>
  <si>
    <t xml:space="preserve">   CALVERT</t>
  </si>
  <si>
    <t xml:space="preserve">   CHARLES</t>
  </si>
  <si>
    <t xml:space="preserve">   ST. MARY'S</t>
  </si>
  <si>
    <t xml:space="preserve">   GARRETT</t>
  </si>
  <si>
    <t xml:space="preserve">   WASHINGTON</t>
  </si>
  <si>
    <t xml:space="preserve">   CECIL</t>
  </si>
  <si>
    <t xml:space="preserve">   QUEEN ANNE'S</t>
  </si>
  <si>
    <t xml:space="preserve">   WICOMICO</t>
  </si>
  <si>
    <t>SOURCE:  U. S. DEPARTMENT OF COMMERCE.  BUREAU OF THE CENSUS</t>
  </si>
  <si>
    <t>(1) Includes new one family units, two family units, three and four family units and five or more family units.</t>
  </si>
  <si>
    <t>(2) U. S. Bureau of the Census estimate based on survey</t>
  </si>
  <si>
    <t>(3) Sum of reported and imputed responses to monthly permit issuing places questionnaires</t>
  </si>
  <si>
    <t xml:space="preserve">  WESTERN MARYLAND</t>
  </si>
  <si>
    <t xml:space="preserve">  UPPER EASTERN SHORE</t>
  </si>
  <si>
    <t xml:space="preserve">  LOWER  EASTERN SHORE</t>
  </si>
  <si>
    <t>STATE BALANCE</t>
  </si>
  <si>
    <t xml:space="preserve">   ALLEGANY (pt) *</t>
  </si>
  <si>
    <t xml:space="preserve">   CAROLINE (pt) *</t>
  </si>
  <si>
    <t xml:space="preserve">   KENT  (pt) *</t>
  </si>
  <si>
    <t xml:space="preserve">   TALBOT *</t>
  </si>
  <si>
    <t xml:space="preserve">   DORCHESTER *</t>
  </si>
  <si>
    <t>(4) Anne Arundel, Baltimore, Montgomery and Prince George's Counties</t>
  </si>
  <si>
    <t>(5) Calvert, Carroll, Cecil, Charles, Frederick, Harford, Howard, Queen Anne's and St. Mary's Counties</t>
  </si>
  <si>
    <t>(6) Allegany, Washington and Wicomico Counties</t>
  </si>
  <si>
    <t>(7) Baltimore City</t>
  </si>
  <si>
    <t>(8) Caroline, Dorchester, Garret, Kent, Somerset, Talbot and Worcester Counties</t>
  </si>
  <si>
    <t>* Not available monthly</t>
  </si>
  <si>
    <t xml:space="preserve">     Frostburg*</t>
  </si>
  <si>
    <t xml:space="preserve">     Lonaconing town*</t>
  </si>
  <si>
    <t xml:space="preserve">     Marydel town*</t>
  </si>
  <si>
    <t xml:space="preserve">     Preston town*</t>
  </si>
  <si>
    <t xml:space="preserve">     Betterton town</t>
  </si>
  <si>
    <t xml:space="preserve">     Rock Hall town*</t>
  </si>
  <si>
    <t xml:space="preserve">     Easton</t>
  </si>
  <si>
    <t xml:space="preserve">   SOMERSET </t>
  </si>
  <si>
    <t xml:space="preserve">   WORCESTER*</t>
  </si>
  <si>
    <t xml:space="preserve">     Ocean city town</t>
  </si>
  <si>
    <t>PREPARED BY MD DEPARTMENT OF PLANNING.  PLANNING DATA SERVICES.</t>
  </si>
  <si>
    <t>NEW HOUSING UNITS AUTHORIZED FOR CONSTRUCTION BY BUILDING PERMITS</t>
  </si>
  <si>
    <t>STATE OF MARYLAND (2)</t>
  </si>
  <si>
    <t>STATE SUM OF MONTHLY REPORTING PIPs (3)</t>
  </si>
  <si>
    <t>INNER SUBURBAN COUNTIES (4)</t>
  </si>
  <si>
    <t>OUTER SUBURBAN COUNTIES (5)</t>
  </si>
  <si>
    <t xml:space="preserve">     EXURBAN (6)</t>
  </si>
  <si>
    <t xml:space="preserve">     URBAN (7)</t>
  </si>
  <si>
    <t xml:space="preserve">     NON SUBURBAN (8)</t>
  </si>
  <si>
    <t>Table 1B.2</t>
  </si>
  <si>
    <t xml:space="preserve">BUILDINGS </t>
  </si>
  <si>
    <t>ALL NEW CONSTRUCTION(1)</t>
  </si>
  <si>
    <t>NEW HOUSING CONSTRUCTION AND VALUE :  YEAR TO DATE SEPTEMBER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</si>
</sst>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</numFmts>
  <fonts count="19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8"/>
      <name val="Calibri"/>
      <family val="2"/>
    </font>
    <font>
      <b/>
      <sz val="14"/>
      <name val="Calibri"/>
      <family val="2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Arial"/>
      <family val="2"/>
    </font>
    <font>
      <sz val="11"/>
      <name val="Calibri"/>
      <family val="2"/>
      <scheme val="minor"/>
    </font>
    <font>
      <b/>
      <i/>
      <sz val="11"/>
      <name val="Calibri"/>
      <family val="2"/>
      <scheme val="minor"/>
    </font>
    <font>
      <i/>
      <sz val="11"/>
      <name val="Calibri"/>
      <family val="2"/>
      <scheme val="minor"/>
    </font>
    <font>
      <b/>
      <u val="singleAccounting"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sz val="10"/>
      <name val="Arial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 style="thin">
        <color auto="1"/>
      </bottom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</borders>
  <cellStyleXfs count="2">
    <xf numFmtId="0" fontId="0" fillId="0" borderId="0"/>
    <xf numFmtId="44" fontId="18" fillId="0" borderId="0" applyFont="0" applyFill="0" applyBorder="0" applyAlignment="0" applyProtection="0"/>
  </cellStyleXfs>
  <cellXfs count="84">
    <xf numFmtId="0" fontId="0" fillId="0" borderId="0" xfId="0"/>
    <xf numFmtId="41" fontId="0" fillId="0" borderId="0" xfId="0" applyNumberFormat="1"/>
    <xf numFmtId="0" fontId="2" fillId="0" borderId="0" xfId="0" applyFont="1"/>
    <xf numFmtId="42" fontId="0" fillId="0" borderId="0" xfId="0" applyNumberFormat="1"/>
    <xf numFmtId="0" fontId="0" fillId="0" borderId="0" xfId="0" applyNumberFormat="1" applyAlignment="1">
      <alignment horizontal="center"/>
    </xf>
    <xf numFmtId="0" fontId="3" fillId="0" borderId="0" xfId="0" applyFont="1"/>
    <xf numFmtId="41" fontId="5" fillId="0" borderId="0" xfId="0" applyNumberFormat="1" applyFont="1"/>
    <xf numFmtId="42" fontId="5" fillId="0" borderId="0" xfId="0" applyNumberFormat="1" applyFont="1"/>
    <xf numFmtId="0" fontId="5" fillId="0" borderId="0" xfId="0" applyNumberFormat="1" applyFont="1" applyAlignment="1">
      <alignment horizontal="center"/>
    </xf>
    <xf numFmtId="0" fontId="5" fillId="0" borderId="0" xfId="0" applyFont="1"/>
    <xf numFmtId="0" fontId="7" fillId="0" borderId="0" xfId="0" applyFont="1"/>
    <xf numFmtId="49" fontId="6" fillId="0" borderId="0" xfId="0" applyNumberFormat="1" applyFont="1"/>
    <xf numFmtId="49" fontId="8" fillId="0" borderId="0" xfId="0" applyNumberFormat="1" applyFont="1"/>
    <xf numFmtId="0" fontId="8" fillId="0" borderId="0" xfId="0" applyFont="1"/>
    <xf numFmtId="3" fontId="2" fillId="0" borderId="0" xfId="0" applyNumberFormat="1" applyFont="1"/>
    <xf numFmtId="0" fontId="9" fillId="0" borderId="0" xfId="0" applyFont="1"/>
    <xf numFmtId="0" fontId="12" fillId="0" borderId="0" xfId="0" applyFont="1"/>
    <xf numFmtId="41" fontId="12" fillId="0" borderId="0" xfId="0" applyNumberFormat="1" applyFont="1"/>
    <xf numFmtId="42" fontId="12" fillId="0" borderId="0" xfId="0" applyNumberFormat="1" applyFont="1"/>
    <xf numFmtId="0" fontId="12" fillId="0" borderId="0" xfId="0" applyNumberFormat="1" applyFont="1" applyAlignment="1">
      <alignment horizontal="center"/>
    </xf>
    <xf numFmtId="41" fontId="11" fillId="0" borderId="1" xfId="0" applyNumberFormat="1" applyFont="1" applyBorder="1" applyAlignment="1">
      <alignment horizontal="centerContinuous"/>
    </xf>
    <xf numFmtId="41" fontId="4" fillId="0" borderId="1" xfId="0" applyNumberFormat="1" applyFont="1" applyBorder="1" applyAlignment="1">
      <alignment horizontal="centerContinuous"/>
    </xf>
    <xf numFmtId="42" fontId="4" fillId="0" borderId="1" xfId="0" applyNumberFormat="1" applyFont="1" applyBorder="1" applyAlignment="1">
      <alignment horizontal="centerContinuous"/>
    </xf>
    <xf numFmtId="0" fontId="4" fillId="0" borderId="1" xfId="0" applyNumberFormat="1" applyFont="1" applyBorder="1" applyAlignment="1">
      <alignment horizontal="centerContinuous"/>
    </xf>
    <xf numFmtId="0" fontId="4" fillId="0" borderId="0" xfId="0" applyFont="1" applyBorder="1"/>
    <xf numFmtId="0" fontId="10" fillId="0" borderId="0" xfId="0" applyFont="1" applyBorder="1"/>
    <xf numFmtId="41" fontId="10" fillId="0" borderId="0" xfId="0" applyNumberFormat="1" applyFont="1" applyBorder="1" applyAlignment="1">
      <alignment horizontal="centerContinuous"/>
    </xf>
    <xf numFmtId="42" fontId="10" fillId="0" borderId="0" xfId="0" applyNumberFormat="1" applyFont="1" applyBorder="1" applyAlignment="1">
      <alignment horizontal="centerContinuous"/>
    </xf>
    <xf numFmtId="41" fontId="10" fillId="0" borderId="0" xfId="0" applyNumberFormat="1" applyFont="1" applyBorder="1"/>
    <xf numFmtId="42" fontId="10" fillId="0" borderId="0" xfId="0" applyNumberFormat="1" applyFont="1" applyBorder="1"/>
    <xf numFmtId="0" fontId="10" fillId="0" borderId="0" xfId="0" applyNumberFormat="1" applyFont="1" applyBorder="1" applyAlignment="1">
      <alignment horizontal="center"/>
    </xf>
    <xf numFmtId="42" fontId="10" fillId="0" borderId="0" xfId="0" applyNumberFormat="1" applyFont="1" applyBorder="1" applyAlignment="1">
      <alignment horizontal="center"/>
    </xf>
    <xf numFmtId="41" fontId="13" fillId="0" borderId="0" xfId="0" applyNumberFormat="1" applyFont="1" applyBorder="1"/>
    <xf numFmtId="42" fontId="13" fillId="0" borderId="0" xfId="0" applyNumberFormat="1" applyFont="1" applyBorder="1"/>
    <xf numFmtId="0" fontId="13" fillId="0" borderId="0" xfId="0" applyFont="1" applyBorder="1"/>
    <xf numFmtId="0" fontId="0" fillId="0" borderId="5" xfId="0" applyBorder="1"/>
    <xf numFmtId="0" fontId="5" fillId="0" borderId="6" xfId="0" applyFont="1" applyBorder="1"/>
    <xf numFmtId="41" fontId="0" fillId="0" borderId="6" xfId="0" applyNumberFormat="1" applyBorder="1"/>
    <xf numFmtId="41" fontId="4" fillId="0" borderId="6" xfId="0" applyNumberFormat="1" applyFont="1" applyBorder="1" applyAlignment="1">
      <alignment horizontal="centerContinuous"/>
    </xf>
    <xf numFmtId="42" fontId="4" fillId="0" borderId="6" xfId="0" applyNumberFormat="1" applyFont="1" applyBorder="1" applyAlignment="1">
      <alignment horizontal="centerContinuous"/>
    </xf>
    <xf numFmtId="0" fontId="4" fillId="0" borderId="6" xfId="0" applyNumberFormat="1" applyFont="1" applyBorder="1" applyAlignment="1">
      <alignment horizontal="center"/>
    </xf>
    <xf numFmtId="42" fontId="4" fillId="0" borderId="7" xfId="0" applyNumberFormat="1" applyFont="1" applyBorder="1" applyAlignment="1">
      <alignment horizontal="centerContinuous"/>
    </xf>
    <xf numFmtId="0" fontId="0" fillId="0" borderId="2" xfId="0" applyBorder="1"/>
    <xf numFmtId="42" fontId="4" fillId="0" borderId="3" xfId="0" applyNumberFormat="1" applyFont="1" applyBorder="1" applyAlignment="1">
      <alignment horizontal="centerContinuous"/>
    </xf>
    <xf numFmtId="0" fontId="7" fillId="0" borderId="2" xfId="0" applyFont="1" applyBorder="1"/>
    <xf numFmtId="42" fontId="10" fillId="0" borderId="4" xfId="0" applyNumberFormat="1" applyFont="1" applyBorder="1"/>
    <xf numFmtId="42" fontId="10" fillId="0" borderId="4" xfId="0" applyNumberFormat="1" applyFont="1" applyBorder="1" applyAlignment="1">
      <alignment horizontal="center"/>
    </xf>
    <xf numFmtId="49" fontId="6" fillId="0" borderId="8" xfId="0" applyNumberFormat="1" applyFont="1" applyBorder="1"/>
    <xf numFmtId="0" fontId="12" fillId="0" borderId="9" xfId="0" applyFont="1" applyBorder="1"/>
    <xf numFmtId="41" fontId="12" fillId="0" borderId="9" xfId="0" applyNumberFormat="1" applyFont="1" applyBorder="1"/>
    <xf numFmtId="42" fontId="12" fillId="0" borderId="9" xfId="0" applyNumberFormat="1" applyFont="1" applyBorder="1"/>
    <xf numFmtId="0" fontId="12" fillId="0" borderId="9" xfId="0" applyNumberFormat="1" applyFont="1" applyBorder="1" applyAlignment="1">
      <alignment horizontal="center"/>
    </xf>
    <xf numFmtId="42" fontId="12" fillId="0" borderId="10" xfId="0" applyNumberFormat="1" applyFont="1" applyBorder="1"/>
    <xf numFmtId="0" fontId="13" fillId="0" borderId="2" xfId="0" applyFont="1" applyBorder="1"/>
    <xf numFmtId="41" fontId="10" fillId="0" borderId="2" xfId="0" applyNumberFormat="1" applyFont="1" applyBorder="1"/>
    <xf numFmtId="3" fontId="10" fillId="0" borderId="2" xfId="0" applyNumberFormat="1" applyFont="1" applyBorder="1"/>
    <xf numFmtId="0" fontId="10" fillId="0" borderId="2" xfId="0" applyFont="1" applyBorder="1"/>
    <xf numFmtId="3" fontId="14" fillId="0" borderId="2" xfId="0" applyNumberFormat="1" applyFont="1" applyBorder="1"/>
    <xf numFmtId="3" fontId="13" fillId="0" borderId="2" xfId="0" applyNumberFormat="1" applyFont="1" applyBorder="1"/>
    <xf numFmtId="0" fontId="15" fillId="0" borderId="2" xfId="0" applyFont="1" applyBorder="1"/>
    <xf numFmtId="42" fontId="13" fillId="0" borderId="2" xfId="0" applyNumberFormat="1" applyFont="1" applyBorder="1"/>
    <xf numFmtId="41" fontId="10" fillId="0" borderId="1" xfId="0" applyNumberFormat="1" applyFont="1" applyBorder="1" applyAlignment="1">
      <alignment horizontal="centerContinuous"/>
    </xf>
    <xf numFmtId="42" fontId="10" fillId="0" borderId="1" xfId="0" applyNumberFormat="1" applyFont="1" applyBorder="1" applyAlignment="1">
      <alignment horizontal="centerContinuous"/>
    </xf>
    <xf numFmtId="0" fontId="10" fillId="0" borderId="1" xfId="0" applyNumberFormat="1" applyFont="1" applyBorder="1" applyAlignment="1">
      <alignment horizontal="center"/>
    </xf>
    <xf numFmtId="42" fontId="10" fillId="0" borderId="3" xfId="0" applyNumberFormat="1" applyFont="1" applyBorder="1" applyAlignment="1">
      <alignment horizontal="centerContinuous"/>
    </xf>
    <xf numFmtId="41" fontId="10" fillId="0" borderId="0" xfId="0" applyNumberFormat="1" applyFont="1" applyBorder="1" applyAlignment="1">
      <alignment horizontal="center"/>
    </xf>
    <xf numFmtId="3" fontId="16" fillId="0" borderId="2" xfId="0" applyNumberFormat="1" applyFont="1" applyBorder="1" applyAlignment="1">
      <alignment horizontal="center"/>
    </xf>
    <xf numFmtId="41" fontId="16" fillId="0" borderId="0" xfId="0" applyNumberFormat="1" applyFont="1" applyBorder="1" applyAlignment="1">
      <alignment horizontal="center"/>
    </xf>
    <xf numFmtId="42" fontId="16" fillId="0" borderId="0" xfId="0" applyNumberFormat="1" applyFont="1" applyBorder="1" applyAlignment="1">
      <alignment horizontal="center"/>
    </xf>
    <xf numFmtId="0" fontId="17" fillId="0" borderId="0" xfId="0" applyNumberFormat="1" applyFont="1" applyBorder="1" applyAlignment="1">
      <alignment horizontal="center"/>
    </xf>
    <xf numFmtId="0" fontId="17" fillId="0" borderId="0" xfId="0" applyFont="1"/>
    <xf numFmtId="42" fontId="16" fillId="0" borderId="4" xfId="0" applyNumberFormat="1" applyFont="1" applyBorder="1" applyAlignment="1">
      <alignment horizontal="center"/>
    </xf>
    <xf numFmtId="41" fontId="0" fillId="0" borderId="0" xfId="0" applyNumberFormat="1" applyBorder="1"/>
    <xf numFmtId="42" fontId="0" fillId="0" borderId="0" xfId="0" applyNumberFormat="1" applyBorder="1"/>
    <xf numFmtId="42" fontId="13" fillId="0" borderId="4" xfId="0" applyNumberFormat="1" applyFont="1" applyBorder="1"/>
    <xf numFmtId="41" fontId="13" fillId="0" borderId="0" xfId="0" applyNumberFormat="1" applyFont="1" applyBorder="1" applyAlignment="1">
      <alignment horizontal="right"/>
    </xf>
    <xf numFmtId="42" fontId="13" fillId="0" borderId="0" xfId="0" applyNumberFormat="1" applyFont="1" applyBorder="1" applyAlignment="1">
      <alignment horizontal="right"/>
    </xf>
    <xf numFmtId="41" fontId="13" fillId="0" borderId="0" xfId="0" applyNumberFormat="1" applyFont="1" applyBorder="1" applyAlignment="1">
      <alignment horizontal="center"/>
    </xf>
    <xf numFmtId="42" fontId="13" fillId="0" borderId="0" xfId="1" applyNumberFormat="1" applyFont="1" applyBorder="1"/>
    <xf numFmtId="42" fontId="13" fillId="0" borderId="4" xfId="1" applyNumberFormat="1" applyFont="1" applyBorder="1"/>
    <xf numFmtId="41" fontId="1" fillId="0" borderId="0" xfId="0" applyNumberFormat="1" applyFont="1" applyBorder="1"/>
    <xf numFmtId="42" fontId="1" fillId="0" borderId="0" xfId="0" applyNumberFormat="1" applyFont="1" applyBorder="1"/>
    <xf numFmtId="41" fontId="1" fillId="0" borderId="0" xfId="0" applyNumberFormat="1" applyFont="1" applyBorder="1" applyAlignment="1">
      <alignment horizontal="center"/>
    </xf>
    <xf numFmtId="0" fontId="0" fillId="0" borderId="0" xfId="0" applyNumberForma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04"/>
  <sheetViews>
    <sheetView tabSelected="1" topLeftCell="A46" workbookViewId="0">
      <selection activeCell="C1" sqref="C1:R80"/>
    </sheetView>
  </sheetViews>
  <sheetFormatPr defaultRowHeight="12.75" x14ac:dyDescent="0.2"/>
  <cols>
    <col min="2" max="2" width="9" customWidth="1"/>
    <col min="3" max="3" width="41.28515625" customWidth="1"/>
    <col min="4" max="4" width="2" customWidth="1"/>
    <col min="5" max="5" width="12" style="1" customWidth="1"/>
    <col min="6" max="6" width="8" style="1" bestFit="1" customWidth="1"/>
    <col min="7" max="7" width="15.28515625" style="3" bestFit="1" customWidth="1"/>
    <col min="8" max="8" width="4.28515625" style="1" customWidth="1"/>
    <col min="9" max="9" width="8" style="1" bestFit="1" customWidth="1"/>
    <col min="10" max="10" width="15.28515625" style="3" bestFit="1" customWidth="1"/>
    <col min="11" max="11" width="12.42578125" style="3" bestFit="1" customWidth="1"/>
    <col min="12" max="12" width="7.140625" style="4" bestFit="1" customWidth="1"/>
    <col min="13" max="13" width="3.85546875" style="1" customWidth="1"/>
    <col min="14" max="14" width="11.42578125" style="1" bestFit="1" customWidth="1"/>
    <col min="15" max="15" width="9" style="1" bestFit="1" customWidth="1"/>
    <col min="16" max="16" width="15.140625" style="3" bestFit="1" customWidth="1"/>
    <col min="17" max="17" width="13.5703125" style="3" bestFit="1" customWidth="1"/>
    <col min="18" max="18" width="11.140625" style="3" bestFit="1" customWidth="1"/>
    <col min="19" max="19" width="9.140625" style="1"/>
    <col min="20" max="20" width="9.28515625" style="1" bestFit="1" customWidth="1"/>
  </cols>
  <sheetData>
    <row r="1" spans="1:20" ht="15" x14ac:dyDescent="0.25">
      <c r="B1" s="10"/>
      <c r="C1" s="14" t="s">
        <v>71</v>
      </c>
      <c r="D1" s="9"/>
      <c r="E1" s="6"/>
      <c r="F1" s="6"/>
      <c r="G1" s="7"/>
      <c r="H1" s="6"/>
      <c r="I1" s="6"/>
      <c r="J1" s="7"/>
      <c r="K1" s="7"/>
      <c r="L1" s="8"/>
      <c r="M1" s="6"/>
      <c r="N1" s="6"/>
      <c r="O1" s="6"/>
      <c r="P1" s="7"/>
      <c r="Q1" s="7"/>
      <c r="R1" s="7"/>
      <c r="S1"/>
      <c r="T1"/>
    </row>
    <row r="2" spans="1:20" ht="18.75" x14ac:dyDescent="0.3">
      <c r="B2" s="10"/>
      <c r="C2" s="15" t="s">
        <v>74</v>
      </c>
      <c r="D2" s="9"/>
      <c r="E2" s="6"/>
      <c r="F2" s="6"/>
      <c r="G2" s="7"/>
      <c r="H2" s="6"/>
      <c r="I2" s="6"/>
      <c r="J2" s="7"/>
      <c r="K2" s="7"/>
      <c r="L2" s="8"/>
      <c r="M2" s="6"/>
      <c r="N2" s="6"/>
      <c r="O2" s="6"/>
      <c r="P2" s="7"/>
      <c r="Q2" s="7"/>
      <c r="R2" s="7"/>
      <c r="S2"/>
      <c r="T2"/>
    </row>
    <row r="3" spans="1:20" ht="15.75" thickBot="1" x14ac:dyDescent="0.3">
      <c r="B3" s="10"/>
      <c r="D3" s="9"/>
      <c r="E3" s="6"/>
      <c r="F3" s="6"/>
      <c r="G3" s="7"/>
      <c r="H3" s="6"/>
      <c r="I3" s="6"/>
      <c r="J3" s="7"/>
      <c r="K3" s="7"/>
      <c r="L3" s="8"/>
      <c r="M3" s="6"/>
      <c r="N3" s="6"/>
      <c r="O3" s="6"/>
      <c r="P3" s="7"/>
      <c r="Q3" s="7"/>
      <c r="R3" s="7"/>
      <c r="S3"/>
      <c r="T3"/>
    </row>
    <row r="4" spans="1:20" ht="15.75" thickTop="1" x14ac:dyDescent="0.25">
      <c r="B4" s="10"/>
      <c r="C4" s="35"/>
      <c r="D4" s="36"/>
      <c r="E4" s="37"/>
      <c r="F4" s="38"/>
      <c r="G4" s="39"/>
      <c r="H4" s="38"/>
      <c r="I4" s="38"/>
      <c r="J4" s="39"/>
      <c r="K4" s="39"/>
      <c r="L4" s="40"/>
      <c r="M4" s="38"/>
      <c r="N4" s="38"/>
      <c r="O4" s="38"/>
      <c r="P4" s="39"/>
      <c r="Q4" s="39"/>
      <c r="R4" s="41"/>
      <c r="S4"/>
      <c r="T4"/>
    </row>
    <row r="5" spans="1:20" ht="18.75" x14ac:dyDescent="0.3">
      <c r="B5" s="10"/>
      <c r="C5" s="42"/>
      <c r="D5" s="24"/>
      <c r="E5" s="20" t="s">
        <v>63</v>
      </c>
      <c r="F5" s="21"/>
      <c r="G5" s="22"/>
      <c r="H5" s="21"/>
      <c r="I5" s="21"/>
      <c r="J5" s="22"/>
      <c r="K5" s="22"/>
      <c r="L5" s="23"/>
      <c r="M5" s="21"/>
      <c r="N5" s="21"/>
      <c r="O5" s="21"/>
      <c r="P5" s="22"/>
      <c r="Q5" s="22"/>
      <c r="R5" s="43"/>
      <c r="S5"/>
      <c r="T5"/>
    </row>
    <row r="6" spans="1:20" ht="15" x14ac:dyDescent="0.25">
      <c r="B6" s="10"/>
      <c r="C6" s="44"/>
      <c r="D6" s="25"/>
      <c r="E6" s="26"/>
      <c r="F6" s="26"/>
      <c r="G6" s="27"/>
      <c r="H6" s="28"/>
      <c r="I6" s="28"/>
      <c r="J6" s="29"/>
      <c r="K6" s="29"/>
      <c r="L6" s="30"/>
      <c r="M6" s="28"/>
      <c r="N6" s="28"/>
      <c r="O6" s="28"/>
      <c r="P6" s="29"/>
      <c r="Q6" s="29"/>
      <c r="R6" s="45"/>
      <c r="S6"/>
      <c r="T6"/>
    </row>
    <row r="7" spans="1:20" ht="15" x14ac:dyDescent="0.25">
      <c r="B7" s="10"/>
      <c r="C7" s="55"/>
      <c r="D7" s="25"/>
      <c r="E7" s="61" t="s">
        <v>73</v>
      </c>
      <c r="F7" s="61"/>
      <c r="G7" s="62"/>
      <c r="H7" s="28"/>
      <c r="I7" s="61" t="s">
        <v>0</v>
      </c>
      <c r="J7" s="62"/>
      <c r="K7" s="62"/>
      <c r="L7" s="63"/>
      <c r="M7" s="26"/>
      <c r="N7" s="61" t="s">
        <v>1</v>
      </c>
      <c r="O7" s="61"/>
      <c r="P7" s="62"/>
      <c r="Q7" s="62"/>
      <c r="R7" s="64"/>
      <c r="S7"/>
      <c r="T7"/>
    </row>
    <row r="8" spans="1:20" ht="15" x14ac:dyDescent="0.25">
      <c r="B8" s="10"/>
      <c r="C8" s="55"/>
      <c r="D8" s="25"/>
      <c r="E8" s="28"/>
      <c r="F8" s="28"/>
      <c r="G8" s="29"/>
      <c r="H8" s="28"/>
      <c r="I8" s="28"/>
      <c r="J8" s="29"/>
      <c r="K8" s="29"/>
      <c r="L8" s="30" t="s">
        <v>8</v>
      </c>
      <c r="M8" s="65"/>
      <c r="N8" s="28"/>
      <c r="O8" s="28"/>
      <c r="P8" s="29"/>
      <c r="Q8" s="29"/>
      <c r="R8" s="45"/>
      <c r="S8"/>
      <c r="T8"/>
    </row>
    <row r="9" spans="1:20" ht="15" x14ac:dyDescent="0.25">
      <c r="B9" s="10"/>
      <c r="C9" s="55"/>
      <c r="D9" s="25"/>
      <c r="E9" s="65"/>
      <c r="F9" s="65"/>
      <c r="G9" s="31"/>
      <c r="H9" s="28"/>
      <c r="I9" s="28"/>
      <c r="J9" s="29"/>
      <c r="K9" s="29"/>
      <c r="L9" s="30" t="s">
        <v>11</v>
      </c>
      <c r="M9" s="65"/>
      <c r="N9" s="65"/>
      <c r="O9" s="65"/>
      <c r="P9" s="31"/>
      <c r="Q9" s="62" t="s">
        <v>2</v>
      </c>
      <c r="R9" s="64"/>
      <c r="S9"/>
      <c r="T9"/>
    </row>
    <row r="10" spans="1:20" ht="15" x14ac:dyDescent="0.25">
      <c r="B10" s="10"/>
      <c r="C10" s="55"/>
      <c r="D10" s="25"/>
      <c r="E10" s="65"/>
      <c r="F10" s="65"/>
      <c r="G10" s="31"/>
      <c r="H10" s="28"/>
      <c r="I10" s="65"/>
      <c r="J10" s="31" t="s">
        <v>3</v>
      </c>
      <c r="K10" s="31" t="s">
        <v>4</v>
      </c>
      <c r="L10" s="30" t="s">
        <v>10</v>
      </c>
      <c r="M10" s="65"/>
      <c r="N10" s="65" t="s">
        <v>3</v>
      </c>
      <c r="O10" s="65"/>
      <c r="P10" s="31"/>
      <c r="Q10" s="31"/>
      <c r="R10" s="46"/>
      <c r="S10"/>
      <c r="T10"/>
    </row>
    <row r="11" spans="1:20" ht="17.25" x14ac:dyDescent="0.4">
      <c r="B11" s="10"/>
      <c r="C11" s="66" t="s">
        <v>5</v>
      </c>
      <c r="D11" s="25"/>
      <c r="E11" s="67" t="s">
        <v>6</v>
      </c>
      <c r="F11" s="67" t="s">
        <v>7</v>
      </c>
      <c r="G11" s="68" t="s">
        <v>8</v>
      </c>
      <c r="H11" s="28"/>
      <c r="I11" s="67" t="s">
        <v>7</v>
      </c>
      <c r="J11" s="68" t="s">
        <v>8</v>
      </c>
      <c r="K11" s="68" t="s">
        <v>8</v>
      </c>
      <c r="L11" s="69" t="s">
        <v>12</v>
      </c>
      <c r="M11" s="65"/>
      <c r="N11" s="70" t="s">
        <v>72</v>
      </c>
      <c r="O11" s="67" t="s">
        <v>7</v>
      </c>
      <c r="P11" s="68" t="s">
        <v>8</v>
      </c>
      <c r="Q11" s="68" t="s">
        <v>9</v>
      </c>
      <c r="R11" s="71" t="s">
        <v>10</v>
      </c>
      <c r="S11"/>
      <c r="T11"/>
    </row>
    <row r="12" spans="1:20" ht="15" x14ac:dyDescent="0.25">
      <c r="B12" s="5"/>
      <c r="C12" s="53"/>
      <c r="D12" s="25"/>
      <c r="E12" s="32"/>
      <c r="F12" s="32"/>
      <c r="G12" s="33"/>
      <c r="H12" s="32"/>
      <c r="I12" s="32"/>
      <c r="J12" s="33"/>
      <c r="K12" s="31"/>
      <c r="L12" s="30"/>
      <c r="M12" s="28"/>
      <c r="N12" s="32"/>
      <c r="O12" s="32"/>
      <c r="P12" s="33"/>
      <c r="Q12" s="31"/>
      <c r="R12" s="46"/>
      <c r="S12"/>
      <c r="T12"/>
    </row>
    <row r="13" spans="1:20" ht="15" x14ac:dyDescent="0.25">
      <c r="A13" s="2"/>
      <c r="B13" s="14">
        <v>1</v>
      </c>
      <c r="C13" s="54" t="s">
        <v>64</v>
      </c>
      <c r="D13" s="34"/>
      <c r="E13" s="72">
        <v>8525</v>
      </c>
      <c r="F13" s="72">
        <v>12636</v>
      </c>
      <c r="G13" s="73">
        <v>2270142000</v>
      </c>
      <c r="H13" s="72"/>
      <c r="I13" s="72">
        <v>8347</v>
      </c>
      <c r="J13" s="73">
        <v>1732940000</v>
      </c>
      <c r="K13" s="73">
        <f>(J13/I13)</f>
        <v>207612.31580208457</v>
      </c>
      <c r="L13" s="72"/>
      <c r="M13" s="72"/>
      <c r="N13" s="72">
        <v>131</v>
      </c>
      <c r="O13" s="72">
        <v>4177</v>
      </c>
      <c r="P13" s="72">
        <v>522632000</v>
      </c>
      <c r="Q13" s="33">
        <f>(P13/N13)</f>
        <v>3989557.2519083968</v>
      </c>
      <c r="R13" s="74">
        <f>(P13/O13)</f>
        <v>125121.37898012927</v>
      </c>
      <c r="T13" s="2"/>
    </row>
    <row r="14" spans="1:20" ht="15" x14ac:dyDescent="0.25">
      <c r="A14" s="2"/>
      <c r="B14" s="14">
        <v>2</v>
      </c>
      <c r="C14" s="55"/>
      <c r="D14" s="34"/>
      <c r="E14" s="75"/>
      <c r="F14" s="75"/>
      <c r="G14" s="76"/>
      <c r="H14" s="75"/>
      <c r="I14" s="75"/>
      <c r="J14" s="76"/>
      <c r="K14" s="33"/>
      <c r="L14" s="77"/>
      <c r="M14" s="32"/>
      <c r="N14" s="75"/>
      <c r="O14" s="75"/>
      <c r="P14" s="75"/>
      <c r="Q14" s="78"/>
      <c r="R14" s="79"/>
      <c r="S14"/>
      <c r="T14" s="2"/>
    </row>
    <row r="15" spans="1:20" ht="15" x14ac:dyDescent="0.25">
      <c r="A15" s="2"/>
      <c r="B15" s="14">
        <v>3</v>
      </c>
      <c r="C15" s="56" t="s">
        <v>65</v>
      </c>
      <c r="D15" s="34"/>
      <c r="E15" s="32">
        <f>(E17+E18+E19)</f>
        <v>8435</v>
      </c>
      <c r="F15" s="32">
        <f t="shared" ref="F15:G15" si="0">(F17+F18+F19)</f>
        <v>12465</v>
      </c>
      <c r="G15" s="33">
        <f t="shared" si="0"/>
        <v>2234056050</v>
      </c>
      <c r="H15" s="32"/>
      <c r="I15" s="32">
        <f t="shared" ref="I15" si="1">(I17+I18+I19)</f>
        <v>8275</v>
      </c>
      <c r="J15" s="33">
        <f>(J17+J18+J19)</f>
        <v>1718934874</v>
      </c>
      <c r="K15" s="73">
        <f>(J15/I15)</f>
        <v>207726.26876132929</v>
      </c>
      <c r="L15" s="77"/>
      <c r="M15" s="32"/>
      <c r="N15" s="32">
        <f t="shared" ref="N15:O15" si="2">(N17+N18+N19)</f>
        <v>113</v>
      </c>
      <c r="O15" s="32">
        <f t="shared" si="2"/>
        <v>4078</v>
      </c>
      <c r="P15" s="32">
        <f>(P17+P18+P19)</f>
        <v>500551047</v>
      </c>
      <c r="Q15" s="33">
        <f>(P15/N15)</f>
        <v>4429655.2831858406</v>
      </c>
      <c r="R15" s="74">
        <f>(P15/O15)</f>
        <v>122744.24889651791</v>
      </c>
      <c r="S15"/>
      <c r="T15" s="2"/>
    </row>
    <row r="16" spans="1:20" ht="15" x14ac:dyDescent="0.25">
      <c r="A16" s="2"/>
      <c r="B16" s="14">
        <v>4</v>
      </c>
      <c r="C16" s="55"/>
      <c r="D16" s="34"/>
      <c r="E16" s="32"/>
      <c r="F16" s="32"/>
      <c r="G16" s="33"/>
      <c r="H16" s="32"/>
      <c r="I16" s="32"/>
      <c r="J16" s="33"/>
      <c r="K16" s="33"/>
      <c r="L16" s="77"/>
      <c r="M16" s="32"/>
      <c r="N16" s="32"/>
      <c r="O16" s="32"/>
      <c r="P16" s="32"/>
      <c r="Q16" s="33"/>
      <c r="R16" s="74"/>
      <c r="S16"/>
      <c r="T16" s="2"/>
    </row>
    <row r="17" spans="1:20" ht="15" x14ac:dyDescent="0.25">
      <c r="A17" s="2"/>
      <c r="B17" s="14">
        <v>5</v>
      </c>
      <c r="C17" s="57" t="s">
        <v>66</v>
      </c>
      <c r="D17" s="34"/>
      <c r="E17" s="75">
        <f>(E26+E27+E35+E36)</f>
        <v>3998</v>
      </c>
      <c r="F17" s="75">
        <f t="shared" ref="F17:G17" si="3">(F26+F27+F35+F36)</f>
        <v>6269</v>
      </c>
      <c r="G17" s="76">
        <f t="shared" si="3"/>
        <v>1108103710</v>
      </c>
      <c r="H17" s="75"/>
      <c r="I17" s="75">
        <f t="shared" ref="I17" si="4">(I26+I27+I35+I36)</f>
        <v>3957</v>
      </c>
      <c r="J17" s="76">
        <f>(J26+J27+J35+J36)</f>
        <v>804481075</v>
      </c>
      <c r="K17" s="73">
        <f t="shared" ref="K17:K22" si="5">(J17/I17)</f>
        <v>203305.8061662876</v>
      </c>
      <c r="L17" s="80"/>
      <c r="M17" s="32"/>
      <c r="N17" s="75">
        <f t="shared" ref="N17:O17" si="6">(N26+N27+N35+N36)</f>
        <v>31</v>
      </c>
      <c r="O17" s="75">
        <f t="shared" si="6"/>
        <v>2290</v>
      </c>
      <c r="P17" s="75">
        <f>(P26+P27+P35+P36)</f>
        <v>301363903</v>
      </c>
      <c r="Q17" s="33">
        <f t="shared" ref="Q17:Q22" si="7">(P17/N17)</f>
        <v>9721416.2258064523</v>
      </c>
      <c r="R17" s="74">
        <f t="shared" ref="R17:R22" si="8">(P17/O17)</f>
        <v>131599.95764192138</v>
      </c>
      <c r="S17"/>
      <c r="T17" s="2"/>
    </row>
    <row r="18" spans="1:20" ht="15" x14ac:dyDescent="0.25">
      <c r="A18" s="2"/>
      <c r="B18" s="14">
        <v>6</v>
      </c>
      <c r="C18" s="57" t="s">
        <v>67</v>
      </c>
      <c r="D18" s="34"/>
      <c r="E18" s="75">
        <f>(E28+E29+E30+E34+E39+E40+E41+E54+E58)</f>
        <v>3763</v>
      </c>
      <c r="F18" s="75">
        <f t="shared" ref="F18:G18" si="9">(F28+F29+F30+F34+F39+F40+F41+F54+F58)</f>
        <v>4879</v>
      </c>
      <c r="G18" s="76">
        <f t="shared" si="9"/>
        <v>918241375</v>
      </c>
      <c r="H18" s="75"/>
      <c r="I18" s="75">
        <f t="shared" ref="I18" si="10">(I28+I29+I30+I34+I39+I40+I41+I54+I58)</f>
        <v>3677</v>
      </c>
      <c r="J18" s="76">
        <f>(J28+J29+J30+J34+J39+J40+J41+J54+J58)</f>
        <v>774430658</v>
      </c>
      <c r="K18" s="73">
        <f t="shared" si="5"/>
        <v>210614.81044329616</v>
      </c>
      <c r="L18" s="77"/>
      <c r="M18" s="32"/>
      <c r="N18" s="75">
        <f t="shared" ref="N18:O18" si="11">(N28+N29+N30+N34+N39+N40+N41+N54+N58)</f>
        <v>60</v>
      </c>
      <c r="O18" s="75">
        <f t="shared" si="11"/>
        <v>1134</v>
      </c>
      <c r="P18" s="75">
        <f>(P28+P29+P30+P34+P39+P40+P41+P54+P58)</f>
        <v>134375064</v>
      </c>
      <c r="Q18" s="33">
        <f t="shared" si="7"/>
        <v>2239584.4</v>
      </c>
      <c r="R18" s="74">
        <f t="shared" si="8"/>
        <v>118496.52910052911</v>
      </c>
      <c r="S18"/>
      <c r="T18" s="2"/>
    </row>
    <row r="19" spans="1:20" ht="15" x14ac:dyDescent="0.25">
      <c r="A19" s="2"/>
      <c r="B19" s="14">
        <v>7</v>
      </c>
      <c r="C19" s="57" t="s">
        <v>40</v>
      </c>
      <c r="D19" s="34"/>
      <c r="E19" s="75">
        <f>(E20+E21+E22)</f>
        <v>674</v>
      </c>
      <c r="F19" s="75">
        <f t="shared" ref="F19:G19" si="12">(F20+F21+F22)</f>
        <v>1317</v>
      </c>
      <c r="G19" s="76">
        <f t="shared" si="12"/>
        <v>207710965</v>
      </c>
      <c r="H19" s="75"/>
      <c r="I19" s="75">
        <f t="shared" ref="I19" si="13">(I20+I21+I22)</f>
        <v>641</v>
      </c>
      <c r="J19" s="76">
        <f>(J20+J21+J22)</f>
        <v>140023141</v>
      </c>
      <c r="K19" s="73">
        <f t="shared" si="5"/>
        <v>218444.83775351013</v>
      </c>
      <c r="L19" s="77"/>
      <c r="M19" s="32"/>
      <c r="N19" s="75">
        <f t="shared" ref="N19:O19" si="14">(N20+N21+N22)</f>
        <v>22</v>
      </c>
      <c r="O19" s="75">
        <f t="shared" si="14"/>
        <v>654</v>
      </c>
      <c r="P19" s="75">
        <f>(P20+P21+P22)</f>
        <v>64812080</v>
      </c>
      <c r="Q19" s="33">
        <f t="shared" si="7"/>
        <v>2946003.6363636362</v>
      </c>
      <c r="R19" s="74">
        <f t="shared" si="8"/>
        <v>99101.039755351681</v>
      </c>
      <c r="S19"/>
      <c r="T19" s="2"/>
    </row>
    <row r="20" spans="1:20" ht="15" x14ac:dyDescent="0.25">
      <c r="A20" s="2"/>
      <c r="B20" s="14">
        <v>8</v>
      </c>
      <c r="C20" s="57" t="s">
        <v>68</v>
      </c>
      <c r="D20" s="34"/>
      <c r="E20" s="75">
        <f>(E48+E65)</f>
        <v>247</v>
      </c>
      <c r="F20" s="75">
        <f t="shared" ref="F20:G20" si="15">(F48+F65)</f>
        <v>385</v>
      </c>
      <c r="G20" s="76">
        <f t="shared" si="15"/>
        <v>63659020</v>
      </c>
      <c r="H20" s="75"/>
      <c r="I20" s="75">
        <f t="shared" ref="I20" si="16">(I48+I65)</f>
        <v>231</v>
      </c>
      <c r="J20" s="76">
        <f>(J48+J65)</f>
        <v>52749981</v>
      </c>
      <c r="K20" s="73">
        <f t="shared" si="5"/>
        <v>228354.89610389611</v>
      </c>
      <c r="L20" s="77"/>
      <c r="M20" s="32"/>
      <c r="N20" s="75">
        <f t="shared" ref="N20:O20" si="17">(N48+N65)</f>
        <v>10</v>
      </c>
      <c r="O20" s="75">
        <f t="shared" si="17"/>
        <v>142</v>
      </c>
      <c r="P20" s="75">
        <f>(P48+P65)</f>
        <v>9078295</v>
      </c>
      <c r="Q20" s="33">
        <f t="shared" si="7"/>
        <v>907829.5</v>
      </c>
      <c r="R20" s="74">
        <f t="shared" si="8"/>
        <v>63931.654929577468</v>
      </c>
      <c r="S20"/>
      <c r="T20" s="2"/>
    </row>
    <row r="21" spans="1:20" ht="15" x14ac:dyDescent="0.25">
      <c r="A21" s="2"/>
      <c r="B21" s="14">
        <v>9</v>
      </c>
      <c r="C21" s="57" t="s">
        <v>69</v>
      </c>
      <c r="D21" s="34"/>
      <c r="E21" s="32">
        <f>(E31)</f>
        <v>164</v>
      </c>
      <c r="F21" s="32">
        <f t="shared" ref="F21:G21" si="18">(F31)</f>
        <v>516</v>
      </c>
      <c r="G21" s="33">
        <f t="shared" si="18"/>
        <v>58389552</v>
      </c>
      <c r="H21" s="32"/>
      <c r="I21" s="32">
        <f t="shared" ref="I21" si="19">(I31)</f>
        <v>155</v>
      </c>
      <c r="J21" s="33">
        <f>(J31)</f>
        <v>22594175</v>
      </c>
      <c r="K21" s="73">
        <f t="shared" si="5"/>
        <v>145768.87096774194</v>
      </c>
      <c r="L21" s="77"/>
      <c r="M21" s="32"/>
      <c r="N21" s="32">
        <f t="shared" ref="N21:O21" si="20">(N31)</f>
        <v>4</v>
      </c>
      <c r="O21" s="32">
        <f t="shared" si="20"/>
        <v>351</v>
      </c>
      <c r="P21" s="32">
        <f>(P31)</f>
        <v>34750377</v>
      </c>
      <c r="Q21" s="33">
        <f t="shared" si="7"/>
        <v>8687594.25</v>
      </c>
      <c r="R21" s="74">
        <f t="shared" si="8"/>
        <v>99003.923076923078</v>
      </c>
      <c r="S21"/>
      <c r="T21" s="2"/>
    </row>
    <row r="22" spans="1:20" ht="15" x14ac:dyDescent="0.25">
      <c r="A22" s="2"/>
      <c r="B22" s="14">
        <v>10</v>
      </c>
      <c r="C22" s="57" t="s">
        <v>70</v>
      </c>
      <c r="D22" s="34"/>
      <c r="E22" s="32">
        <f>(E47+E56+E60+E64+E67)</f>
        <v>263</v>
      </c>
      <c r="F22" s="32">
        <f t="shared" ref="F22:G22" si="21">(F47+F56+F60+F64+F67)</f>
        <v>416</v>
      </c>
      <c r="G22" s="33">
        <f t="shared" si="21"/>
        <v>85662393</v>
      </c>
      <c r="H22" s="32"/>
      <c r="I22" s="32">
        <f t="shared" ref="I22" si="22">(I47+I56+I60+I64+I67)</f>
        <v>255</v>
      </c>
      <c r="J22" s="33">
        <f>(J47+J56+J60+J64+J67)</f>
        <v>64678985</v>
      </c>
      <c r="K22" s="73">
        <f t="shared" si="5"/>
        <v>253643.07843137256</v>
      </c>
      <c r="L22" s="80"/>
      <c r="M22" s="80"/>
      <c r="N22" s="32">
        <f t="shared" ref="N22:O22" si="23">(N47+N56+N60+N64+N67)</f>
        <v>8</v>
      </c>
      <c r="O22" s="32">
        <f t="shared" si="23"/>
        <v>161</v>
      </c>
      <c r="P22" s="32">
        <f>(P47+P56+P60+P64+P67)</f>
        <v>20983408</v>
      </c>
      <c r="Q22" s="33">
        <f t="shared" si="7"/>
        <v>2622926</v>
      </c>
      <c r="R22" s="74">
        <f t="shared" si="8"/>
        <v>130331.72670807454</v>
      </c>
      <c r="S22"/>
      <c r="T22" s="2"/>
    </row>
    <row r="23" spans="1:20" ht="15" x14ac:dyDescent="0.25">
      <c r="A23" s="2"/>
      <c r="B23" s="14">
        <v>11</v>
      </c>
      <c r="C23" s="55"/>
      <c r="D23" s="34"/>
      <c r="E23" s="32"/>
      <c r="F23" s="80"/>
      <c r="G23" s="81"/>
      <c r="H23" s="80"/>
      <c r="I23" s="80"/>
      <c r="J23" s="81"/>
      <c r="K23" s="33"/>
      <c r="L23" s="82"/>
      <c r="M23" s="80"/>
      <c r="N23" s="80"/>
      <c r="O23" s="80"/>
      <c r="P23" s="80"/>
      <c r="Q23" s="33"/>
      <c r="R23" s="74"/>
      <c r="S23"/>
      <c r="T23" s="2"/>
    </row>
    <row r="24" spans="1:20" ht="15" x14ac:dyDescent="0.25">
      <c r="A24" s="2"/>
      <c r="B24" s="14">
        <v>12</v>
      </c>
      <c r="C24" s="55"/>
      <c r="D24" s="34"/>
      <c r="E24" s="80"/>
      <c r="F24" s="80"/>
      <c r="G24" s="81"/>
      <c r="H24" s="80"/>
      <c r="I24" s="80"/>
      <c r="J24" s="81"/>
      <c r="K24" s="33"/>
      <c r="L24" s="82"/>
      <c r="M24" s="80"/>
      <c r="N24" s="80"/>
      <c r="O24" s="80"/>
      <c r="P24" s="80"/>
      <c r="Q24" s="33"/>
      <c r="R24" s="74"/>
      <c r="S24"/>
      <c r="T24" s="2"/>
    </row>
    <row r="25" spans="1:20" ht="15" x14ac:dyDescent="0.25">
      <c r="A25" s="2"/>
      <c r="B25" s="14">
        <v>13</v>
      </c>
      <c r="C25" s="56" t="s">
        <v>13</v>
      </c>
      <c r="D25" s="34"/>
      <c r="E25" s="72">
        <f>SUM(E26:E31)</f>
        <v>3500</v>
      </c>
      <c r="F25" s="72">
        <f>SUM(F26:F31)</f>
        <v>5880</v>
      </c>
      <c r="G25" s="73">
        <f>SUM(G26:G31)</f>
        <v>919908438</v>
      </c>
      <c r="H25" s="72"/>
      <c r="I25" s="72">
        <f>SUM(I26:I31)</f>
        <v>3422</v>
      </c>
      <c r="J25" s="73">
        <f>SUM(J26:J31)</f>
        <v>671569637</v>
      </c>
      <c r="K25" s="73">
        <f t="shared" ref="K25:K31" si="24">(J25/I25)</f>
        <v>196250.62448860315</v>
      </c>
      <c r="L25" s="82"/>
      <c r="M25" s="80"/>
      <c r="N25" s="72">
        <f>SUM(N26:N31)</f>
        <v>50</v>
      </c>
      <c r="O25" s="72">
        <f>SUM(O26:O31)</f>
        <v>2400</v>
      </c>
      <c r="P25" s="72">
        <f>SUM(P26:P31)</f>
        <v>239908916</v>
      </c>
      <c r="Q25" s="33">
        <f t="shared" ref="Q25:Q31" si="25">(P25/N25)</f>
        <v>4798178.32</v>
      </c>
      <c r="R25" s="74">
        <f t="shared" ref="R25:R31" si="26">(P25/O25)</f>
        <v>99962.04833333334</v>
      </c>
      <c r="S25"/>
      <c r="T25" s="2"/>
    </row>
    <row r="26" spans="1:20" ht="15" x14ac:dyDescent="0.25">
      <c r="A26" s="2"/>
      <c r="B26" s="14">
        <v>14</v>
      </c>
      <c r="C26" s="53" t="s">
        <v>14</v>
      </c>
      <c r="D26" s="34"/>
      <c r="E26" s="72">
        <v>1320</v>
      </c>
      <c r="F26" s="72">
        <v>2262</v>
      </c>
      <c r="G26" s="73">
        <v>316396978</v>
      </c>
      <c r="H26" s="72"/>
      <c r="I26" s="72">
        <v>1298</v>
      </c>
      <c r="J26" s="73">
        <v>214538013</v>
      </c>
      <c r="K26" s="73">
        <f t="shared" si="24"/>
        <v>165283.52311248073</v>
      </c>
      <c r="L26" s="83">
        <v>17</v>
      </c>
      <c r="M26" s="72"/>
      <c r="N26" s="72">
        <v>19</v>
      </c>
      <c r="O26" s="72">
        <v>958</v>
      </c>
      <c r="P26" s="72">
        <v>100652682</v>
      </c>
      <c r="Q26" s="33">
        <f t="shared" si="25"/>
        <v>5297509.5789473681</v>
      </c>
      <c r="R26" s="74">
        <f t="shared" si="26"/>
        <v>105065.43006263048</v>
      </c>
      <c r="S26"/>
      <c r="T26" s="2"/>
    </row>
    <row r="27" spans="1:20" ht="15" x14ac:dyDescent="0.25">
      <c r="A27" s="2"/>
      <c r="B27" s="14">
        <v>15</v>
      </c>
      <c r="C27" s="53" t="s">
        <v>15</v>
      </c>
      <c r="D27" s="34"/>
      <c r="E27" s="72">
        <v>600</v>
      </c>
      <c r="F27" s="72">
        <v>958</v>
      </c>
      <c r="G27" s="73">
        <v>172023668</v>
      </c>
      <c r="H27" s="72"/>
      <c r="I27" s="72">
        <v>597</v>
      </c>
      <c r="J27" s="73">
        <v>137440247</v>
      </c>
      <c r="K27" s="73">
        <f t="shared" si="24"/>
        <v>230218.16917922947</v>
      </c>
      <c r="L27" s="83">
        <v>5</v>
      </c>
      <c r="M27" s="72"/>
      <c r="N27" s="72">
        <v>2</v>
      </c>
      <c r="O27" s="72">
        <v>359</v>
      </c>
      <c r="P27" s="72">
        <v>34453421</v>
      </c>
      <c r="Q27" s="33">
        <f t="shared" si="25"/>
        <v>17226710.5</v>
      </c>
      <c r="R27" s="74">
        <f t="shared" si="26"/>
        <v>95970.532033426178</v>
      </c>
      <c r="S27"/>
      <c r="T27" s="2"/>
    </row>
    <row r="28" spans="1:20" ht="15" x14ac:dyDescent="0.25">
      <c r="A28" s="2"/>
      <c r="B28" s="14">
        <v>16</v>
      </c>
      <c r="C28" s="53" t="s">
        <v>16</v>
      </c>
      <c r="D28" s="34"/>
      <c r="E28" s="72">
        <v>237</v>
      </c>
      <c r="F28" s="72">
        <v>257</v>
      </c>
      <c r="G28" s="73">
        <v>55748288</v>
      </c>
      <c r="H28" s="72"/>
      <c r="I28" s="72">
        <v>229</v>
      </c>
      <c r="J28" s="73">
        <v>52329686</v>
      </c>
      <c r="K28" s="73">
        <f t="shared" si="24"/>
        <v>228513.91266375547</v>
      </c>
      <c r="L28" s="83">
        <v>6</v>
      </c>
      <c r="M28" s="72"/>
      <c r="N28" s="72">
        <v>1</v>
      </c>
      <c r="O28" s="72">
        <v>12</v>
      </c>
      <c r="P28" s="72">
        <v>1320000</v>
      </c>
      <c r="Q28" s="33">
        <f t="shared" si="25"/>
        <v>1320000</v>
      </c>
      <c r="R28" s="74">
        <f t="shared" si="26"/>
        <v>110000</v>
      </c>
      <c r="S28"/>
      <c r="T28" s="2"/>
    </row>
    <row r="29" spans="1:20" ht="15" x14ac:dyDescent="0.25">
      <c r="A29" s="2"/>
      <c r="B29" s="14">
        <v>17</v>
      </c>
      <c r="C29" s="53" t="s">
        <v>17</v>
      </c>
      <c r="D29" s="34"/>
      <c r="E29" s="72">
        <v>339</v>
      </c>
      <c r="F29" s="72">
        <v>762</v>
      </c>
      <c r="G29" s="73">
        <v>119752126</v>
      </c>
      <c r="H29" s="72"/>
      <c r="I29" s="72">
        <v>320</v>
      </c>
      <c r="J29" s="73">
        <v>78176690</v>
      </c>
      <c r="K29" s="73">
        <f t="shared" si="24"/>
        <v>244302.15625</v>
      </c>
      <c r="L29" s="83">
        <v>3</v>
      </c>
      <c r="M29" s="72"/>
      <c r="N29" s="72">
        <v>19</v>
      </c>
      <c r="O29" s="72">
        <v>442</v>
      </c>
      <c r="P29" s="72">
        <v>41575436</v>
      </c>
      <c r="Q29" s="33">
        <f t="shared" si="25"/>
        <v>2188180.8421052634</v>
      </c>
      <c r="R29" s="74">
        <f t="shared" si="26"/>
        <v>94062.072398190052</v>
      </c>
      <c r="S29"/>
      <c r="T29" s="2"/>
    </row>
    <row r="30" spans="1:20" ht="15" x14ac:dyDescent="0.25">
      <c r="A30" s="2"/>
      <c r="B30" s="14">
        <v>18</v>
      </c>
      <c r="C30" s="53" t="s">
        <v>18</v>
      </c>
      <c r="D30" s="34"/>
      <c r="E30" s="72">
        <v>840</v>
      </c>
      <c r="F30" s="72">
        <v>1125</v>
      </c>
      <c r="G30" s="73">
        <v>197597826</v>
      </c>
      <c r="H30" s="72"/>
      <c r="I30" s="72">
        <v>823</v>
      </c>
      <c r="J30" s="73">
        <v>166490826</v>
      </c>
      <c r="K30" s="73">
        <f t="shared" si="24"/>
        <v>202297.47995139734</v>
      </c>
      <c r="L30" s="83">
        <v>12</v>
      </c>
      <c r="M30" s="72"/>
      <c r="N30" s="72">
        <v>5</v>
      </c>
      <c r="O30" s="72">
        <v>278</v>
      </c>
      <c r="P30" s="72">
        <v>27157000</v>
      </c>
      <c r="Q30" s="33">
        <f t="shared" si="25"/>
        <v>5431400</v>
      </c>
      <c r="R30" s="74">
        <f t="shared" si="26"/>
        <v>97687.05035971223</v>
      </c>
      <c r="S30"/>
      <c r="T30" s="2"/>
    </row>
    <row r="31" spans="1:20" ht="15" x14ac:dyDescent="0.25">
      <c r="A31" s="2"/>
      <c r="B31" s="14">
        <v>19</v>
      </c>
      <c r="C31" s="53" t="s">
        <v>19</v>
      </c>
      <c r="D31" s="34"/>
      <c r="E31" s="72">
        <v>164</v>
      </c>
      <c r="F31" s="72">
        <v>516</v>
      </c>
      <c r="G31" s="73">
        <v>58389552</v>
      </c>
      <c r="H31" s="72"/>
      <c r="I31" s="72">
        <v>155</v>
      </c>
      <c r="J31" s="73">
        <v>22594175</v>
      </c>
      <c r="K31" s="73">
        <f t="shared" si="24"/>
        <v>145768.87096774194</v>
      </c>
      <c r="L31" s="83">
        <v>18</v>
      </c>
      <c r="M31" s="72"/>
      <c r="N31" s="72">
        <v>4</v>
      </c>
      <c r="O31" s="72">
        <v>351</v>
      </c>
      <c r="P31" s="72">
        <v>34750377</v>
      </c>
      <c r="Q31" s="33">
        <f t="shared" si="25"/>
        <v>8687594.25</v>
      </c>
      <c r="R31" s="74">
        <f t="shared" si="26"/>
        <v>99003.923076923078</v>
      </c>
      <c r="S31"/>
      <c r="T31" s="2"/>
    </row>
    <row r="32" spans="1:20" ht="15" x14ac:dyDescent="0.25">
      <c r="A32" s="2"/>
      <c r="B32" s="14">
        <v>20</v>
      </c>
      <c r="C32" s="58"/>
      <c r="D32" s="34"/>
      <c r="E32" s="32"/>
      <c r="F32" s="32"/>
      <c r="G32" s="33"/>
      <c r="H32" s="32"/>
      <c r="I32" s="32"/>
      <c r="J32" s="33"/>
      <c r="K32" s="73"/>
      <c r="L32" s="72"/>
      <c r="M32" s="72"/>
      <c r="N32" s="32"/>
      <c r="O32" s="32"/>
      <c r="P32" s="33"/>
      <c r="Q32" s="33"/>
      <c r="R32" s="74"/>
      <c r="S32"/>
      <c r="T32" s="2"/>
    </row>
    <row r="33" spans="1:20" ht="15" x14ac:dyDescent="0.25">
      <c r="A33" s="2"/>
      <c r="B33" s="14">
        <v>21</v>
      </c>
      <c r="C33" s="56" t="s">
        <v>20</v>
      </c>
      <c r="D33" s="34"/>
      <c r="E33" s="72">
        <f>SUM(E34:E36)</f>
        <v>2688</v>
      </c>
      <c r="F33" s="72">
        <f>SUM(F34:F36)</f>
        <v>4035</v>
      </c>
      <c r="G33" s="73">
        <f>SUM(G34:G36)</f>
        <v>812862943</v>
      </c>
      <c r="H33" s="72"/>
      <c r="I33" s="72">
        <f>SUM(I34:I36)</f>
        <v>2633</v>
      </c>
      <c r="J33" s="73">
        <f>SUM(J34:J36)</f>
        <v>579933015</v>
      </c>
      <c r="K33" s="73">
        <f>(J33/I33)</f>
        <v>220255.6076718572</v>
      </c>
      <c r="L33" s="72"/>
      <c r="M33" s="72"/>
      <c r="N33" s="72"/>
      <c r="O33" s="72"/>
      <c r="P33" s="72"/>
      <c r="Q33" s="33"/>
      <c r="R33" s="74"/>
      <c r="S33"/>
      <c r="T33" s="2"/>
    </row>
    <row r="34" spans="1:20" ht="15" x14ac:dyDescent="0.25">
      <c r="A34" s="2"/>
      <c r="B34" s="14">
        <v>22</v>
      </c>
      <c r="C34" s="53" t="s">
        <v>21</v>
      </c>
      <c r="D34" s="34"/>
      <c r="E34" s="72">
        <v>610</v>
      </c>
      <c r="F34" s="72">
        <v>986</v>
      </c>
      <c r="G34" s="73">
        <v>193179879</v>
      </c>
      <c r="H34" s="72"/>
      <c r="I34" s="72">
        <v>571</v>
      </c>
      <c r="J34" s="73">
        <v>127430200</v>
      </c>
      <c r="K34" s="73">
        <f>(J34/I34)</f>
        <v>223170.22767075305</v>
      </c>
      <c r="L34" s="83">
        <v>8</v>
      </c>
      <c r="M34" s="72"/>
      <c r="N34" s="72">
        <v>32</v>
      </c>
      <c r="O34" s="72">
        <v>387</v>
      </c>
      <c r="P34" s="72">
        <v>62362628</v>
      </c>
      <c r="Q34" s="33">
        <f t="shared" ref="Q34:Q36" si="27">(P34/N34)</f>
        <v>1948832.125</v>
      </c>
      <c r="R34" s="74">
        <f t="shared" ref="R34:R36" si="28">(P34/O34)</f>
        <v>161143.7416020672</v>
      </c>
      <c r="S34"/>
      <c r="T34" s="2"/>
    </row>
    <row r="35" spans="1:20" ht="15" x14ac:dyDescent="0.25">
      <c r="A35" s="2"/>
      <c r="B35" s="14">
        <v>23</v>
      </c>
      <c r="C35" s="53" t="s">
        <v>22</v>
      </c>
      <c r="D35" s="34"/>
      <c r="E35" s="72">
        <v>1001</v>
      </c>
      <c r="F35" s="72">
        <v>1654</v>
      </c>
      <c r="G35" s="73">
        <v>354353260</v>
      </c>
      <c r="H35" s="72"/>
      <c r="I35" s="72">
        <v>986</v>
      </c>
      <c r="J35" s="73">
        <v>213108987</v>
      </c>
      <c r="K35" s="73">
        <f>(J35/I35)</f>
        <v>216134.87525354969</v>
      </c>
      <c r="L35" s="83">
        <v>10</v>
      </c>
      <c r="M35" s="72"/>
      <c r="N35" s="72">
        <v>9</v>
      </c>
      <c r="O35" s="72">
        <v>654</v>
      </c>
      <c r="P35" s="72">
        <v>140321824</v>
      </c>
      <c r="Q35" s="33">
        <f t="shared" si="27"/>
        <v>15591313.777777778</v>
      </c>
      <c r="R35" s="74">
        <f t="shared" si="28"/>
        <v>214559.3639143731</v>
      </c>
      <c r="S35"/>
      <c r="T35" s="2"/>
    </row>
    <row r="36" spans="1:20" ht="15" x14ac:dyDescent="0.25">
      <c r="A36" s="2"/>
      <c r="B36" s="14">
        <v>24</v>
      </c>
      <c r="C36" s="53" t="s">
        <v>23</v>
      </c>
      <c r="D36" s="34"/>
      <c r="E36" s="72">
        <v>1077</v>
      </c>
      <c r="F36" s="72">
        <v>1395</v>
      </c>
      <c r="G36" s="73">
        <v>265329804</v>
      </c>
      <c r="H36" s="72"/>
      <c r="I36" s="72">
        <v>1076</v>
      </c>
      <c r="J36" s="73">
        <v>239393828</v>
      </c>
      <c r="K36" s="73">
        <f>(J36/I36)</f>
        <v>222484.97026022305</v>
      </c>
      <c r="L36" s="83">
        <v>9</v>
      </c>
      <c r="M36" s="72"/>
      <c r="N36" s="72">
        <v>1</v>
      </c>
      <c r="O36" s="72">
        <v>319</v>
      </c>
      <c r="P36" s="72">
        <v>25935976</v>
      </c>
      <c r="Q36" s="33">
        <f t="shared" si="27"/>
        <v>25935976</v>
      </c>
      <c r="R36" s="74">
        <f t="shared" si="28"/>
        <v>81304</v>
      </c>
      <c r="S36"/>
      <c r="T36" s="2"/>
    </row>
    <row r="37" spans="1:20" ht="15" x14ac:dyDescent="0.25">
      <c r="A37" s="2"/>
      <c r="B37" s="14">
        <v>25</v>
      </c>
      <c r="C37" s="58"/>
      <c r="D37" s="34"/>
      <c r="E37" s="32"/>
      <c r="F37" s="32"/>
      <c r="G37" s="33"/>
      <c r="H37" s="32"/>
      <c r="I37" s="32"/>
      <c r="J37" s="33"/>
      <c r="K37" s="73"/>
      <c r="L37" s="72"/>
      <c r="M37" s="72"/>
      <c r="N37" s="72"/>
      <c r="O37" s="72"/>
      <c r="P37" s="72"/>
      <c r="Q37" s="33"/>
      <c r="R37" s="74"/>
      <c r="S37"/>
      <c r="T37" s="2"/>
    </row>
    <row r="38" spans="1:20" ht="15" x14ac:dyDescent="0.25">
      <c r="A38" s="2"/>
      <c r="B38" s="14">
        <v>26</v>
      </c>
      <c r="C38" s="56" t="s">
        <v>24</v>
      </c>
      <c r="D38" s="34"/>
      <c r="E38" s="72">
        <f>SUM(E39:E41)</f>
        <v>1527</v>
      </c>
      <c r="F38" s="72">
        <f>SUM(F39:F41)</f>
        <v>1539</v>
      </c>
      <c r="G38" s="73">
        <f>SUM(G39:G41)</f>
        <v>306931225</v>
      </c>
      <c r="H38" s="72"/>
      <c r="I38" s="72">
        <f>SUM(I39:I41)</f>
        <v>1524</v>
      </c>
      <c r="J38" s="73">
        <f>SUM(J39:J41)</f>
        <v>304971225</v>
      </c>
      <c r="K38" s="73">
        <f>(J38/I38)</f>
        <v>200112.35236220472</v>
      </c>
      <c r="L38" s="72"/>
      <c r="M38" s="72"/>
      <c r="N38" s="72">
        <v>3</v>
      </c>
      <c r="O38" s="72">
        <v>15</v>
      </c>
      <c r="P38" s="72">
        <v>1960000</v>
      </c>
      <c r="Q38" s="33">
        <f t="shared" ref="Q38:Q39" si="29">(P38/N38)</f>
        <v>653333.33333333337</v>
      </c>
      <c r="R38" s="74">
        <f t="shared" ref="R38:R39" si="30">(P38/O38)</f>
        <v>130666.66666666667</v>
      </c>
      <c r="S38"/>
      <c r="T38" s="2"/>
    </row>
    <row r="39" spans="1:20" ht="15" x14ac:dyDescent="0.25">
      <c r="A39" s="2"/>
      <c r="B39" s="14">
        <v>27</v>
      </c>
      <c r="C39" s="53" t="s">
        <v>25</v>
      </c>
      <c r="D39" s="34"/>
      <c r="E39" s="72">
        <v>289</v>
      </c>
      <c r="F39" s="72">
        <v>293</v>
      </c>
      <c r="G39" s="73">
        <v>64981258</v>
      </c>
      <c r="H39" s="72"/>
      <c r="I39" s="72">
        <v>288</v>
      </c>
      <c r="J39" s="73">
        <v>64831258</v>
      </c>
      <c r="K39" s="73">
        <f>(J39/I39)</f>
        <v>225108.53472222222</v>
      </c>
      <c r="L39" s="83">
        <v>7</v>
      </c>
      <c r="M39" s="72"/>
      <c r="N39" s="72">
        <v>1</v>
      </c>
      <c r="O39" s="72">
        <v>5</v>
      </c>
      <c r="P39" s="72">
        <v>150000</v>
      </c>
      <c r="Q39" s="33">
        <f t="shared" si="29"/>
        <v>150000</v>
      </c>
      <c r="R39" s="74">
        <f t="shared" si="30"/>
        <v>30000</v>
      </c>
      <c r="S39"/>
      <c r="T39" s="2"/>
    </row>
    <row r="40" spans="1:20" ht="15" x14ac:dyDescent="0.25">
      <c r="A40" s="2"/>
      <c r="B40" s="14">
        <v>28</v>
      </c>
      <c r="C40" s="53" t="s">
        <v>26</v>
      </c>
      <c r="D40" s="34"/>
      <c r="E40" s="72">
        <v>703</v>
      </c>
      <c r="F40" s="72">
        <v>703</v>
      </c>
      <c r="G40" s="73">
        <v>147516922</v>
      </c>
      <c r="H40" s="72"/>
      <c r="I40" s="72">
        <v>703</v>
      </c>
      <c r="J40" s="73">
        <v>147516922</v>
      </c>
      <c r="K40" s="73">
        <f>(J40/I40)</f>
        <v>209839.14935988621</v>
      </c>
      <c r="L40" s="83">
        <v>11</v>
      </c>
      <c r="M40" s="72"/>
      <c r="N40" s="72">
        <v>0</v>
      </c>
      <c r="O40" s="72">
        <v>0</v>
      </c>
      <c r="P40" s="72">
        <v>0</v>
      </c>
      <c r="Q40" s="33"/>
      <c r="R40" s="74"/>
      <c r="S40"/>
      <c r="T40" s="2"/>
    </row>
    <row r="41" spans="1:20" ht="15" x14ac:dyDescent="0.25">
      <c r="A41" s="2"/>
      <c r="B41" s="14">
        <v>29</v>
      </c>
      <c r="C41" s="53" t="s">
        <v>27</v>
      </c>
      <c r="D41" s="34"/>
      <c r="E41" s="72">
        <v>535</v>
      </c>
      <c r="F41" s="72">
        <v>543</v>
      </c>
      <c r="G41" s="73">
        <v>94433045</v>
      </c>
      <c r="H41" s="72"/>
      <c r="I41" s="72">
        <v>533</v>
      </c>
      <c r="J41" s="73">
        <v>92623045</v>
      </c>
      <c r="K41" s="73">
        <f>(J41/I41)</f>
        <v>173776.81988742965</v>
      </c>
      <c r="L41" s="83">
        <v>15</v>
      </c>
      <c r="M41" s="72"/>
      <c r="N41" s="72">
        <v>2</v>
      </c>
      <c r="O41" s="72">
        <v>10</v>
      </c>
      <c r="P41" s="72">
        <v>1810000</v>
      </c>
      <c r="Q41" s="33">
        <f>(P41/N41)</f>
        <v>905000</v>
      </c>
      <c r="R41" s="74">
        <f>(P41/O41)</f>
        <v>181000</v>
      </c>
      <c r="S41"/>
      <c r="T41" s="2"/>
    </row>
    <row r="42" spans="1:20" ht="15" x14ac:dyDescent="0.25">
      <c r="A42" s="2"/>
      <c r="B42" s="14">
        <v>30</v>
      </c>
      <c r="C42" s="53"/>
      <c r="D42" s="34"/>
      <c r="E42" s="32"/>
      <c r="F42" s="32"/>
      <c r="G42" s="33"/>
      <c r="H42" s="32"/>
      <c r="I42" s="32"/>
      <c r="J42" s="33"/>
      <c r="K42" s="73"/>
      <c r="L42" s="72"/>
      <c r="M42" s="72"/>
      <c r="N42" s="72"/>
      <c r="O42" s="72"/>
      <c r="P42" s="72"/>
      <c r="Q42" s="33"/>
      <c r="R42" s="74"/>
      <c r="S42"/>
      <c r="T42" s="2"/>
    </row>
    <row r="43" spans="1:20" ht="15" x14ac:dyDescent="0.25">
      <c r="A43" s="2"/>
      <c r="B43" s="14">
        <v>31</v>
      </c>
      <c r="C43" s="56" t="s">
        <v>37</v>
      </c>
      <c r="D43" s="34"/>
      <c r="E43" s="72"/>
      <c r="F43" s="72"/>
      <c r="G43" s="73"/>
      <c r="H43" s="72"/>
      <c r="I43" s="72"/>
      <c r="J43" s="73"/>
      <c r="K43" s="73"/>
      <c r="L43" s="72"/>
      <c r="M43" s="72"/>
      <c r="N43" s="72"/>
      <c r="O43" s="72"/>
      <c r="P43" s="72"/>
      <c r="Q43" s="33"/>
      <c r="R43" s="74"/>
      <c r="S43"/>
      <c r="T43" s="2"/>
    </row>
    <row r="44" spans="1:20" ht="15" x14ac:dyDescent="0.25">
      <c r="A44" s="2"/>
      <c r="B44" s="14">
        <v>32</v>
      </c>
      <c r="C44" s="53" t="s">
        <v>41</v>
      </c>
      <c r="D44" s="34"/>
      <c r="E44" s="72"/>
      <c r="F44" s="72"/>
      <c r="G44" s="73"/>
      <c r="H44" s="72"/>
      <c r="I44" s="72"/>
      <c r="J44" s="73"/>
      <c r="K44" s="73"/>
      <c r="L44" s="72"/>
      <c r="M44" s="72"/>
      <c r="N44" s="72"/>
      <c r="O44" s="72"/>
      <c r="P44" s="72"/>
      <c r="Q44" s="33"/>
      <c r="R44" s="74"/>
      <c r="S44"/>
      <c r="T44" s="2"/>
    </row>
    <row r="45" spans="1:20" ht="15" x14ac:dyDescent="0.25">
      <c r="A45" s="2"/>
      <c r="B45" s="14">
        <v>33</v>
      </c>
      <c r="C45" s="59" t="s">
        <v>52</v>
      </c>
      <c r="D45" s="34"/>
      <c r="E45" s="72"/>
      <c r="F45" s="72"/>
      <c r="G45" s="73"/>
      <c r="H45" s="72"/>
      <c r="I45" s="72"/>
      <c r="J45" s="73"/>
      <c r="K45" s="73"/>
      <c r="L45" s="72"/>
      <c r="M45" s="72"/>
      <c r="N45" s="72"/>
      <c r="O45" s="72"/>
      <c r="P45" s="72"/>
      <c r="Q45" s="33"/>
      <c r="R45" s="74"/>
      <c r="S45"/>
      <c r="T45" s="2"/>
    </row>
    <row r="46" spans="1:20" ht="15" x14ac:dyDescent="0.25">
      <c r="A46" s="2"/>
      <c r="B46" s="14">
        <v>34</v>
      </c>
      <c r="C46" s="59" t="s">
        <v>53</v>
      </c>
      <c r="D46" s="34"/>
      <c r="E46" s="72"/>
      <c r="F46" s="72"/>
      <c r="G46" s="73"/>
      <c r="H46" s="72"/>
      <c r="I46" s="72"/>
      <c r="J46" s="73"/>
      <c r="K46" s="73"/>
      <c r="L46" s="72"/>
      <c r="M46" s="72"/>
      <c r="N46" s="72"/>
      <c r="O46" s="72"/>
      <c r="P46" s="72"/>
      <c r="Q46" s="33"/>
      <c r="R46" s="74"/>
      <c r="S46"/>
      <c r="T46" s="2"/>
    </row>
    <row r="47" spans="1:20" ht="15" x14ac:dyDescent="0.25">
      <c r="A47" s="2"/>
      <c r="B47" s="14">
        <v>35</v>
      </c>
      <c r="C47" s="53" t="s">
        <v>28</v>
      </c>
      <c r="D47" s="34"/>
      <c r="E47" s="72">
        <v>167</v>
      </c>
      <c r="F47" s="72">
        <v>167</v>
      </c>
      <c r="G47" s="73">
        <v>46710616</v>
      </c>
      <c r="H47" s="72"/>
      <c r="I47" s="72">
        <v>167</v>
      </c>
      <c r="J47" s="73">
        <v>46710616</v>
      </c>
      <c r="K47" s="73">
        <f>(J47/I47)</f>
        <v>279704.2874251497</v>
      </c>
      <c r="L47" s="83">
        <v>1</v>
      </c>
      <c r="M47" s="72"/>
      <c r="N47" s="72">
        <v>0</v>
      </c>
      <c r="O47" s="72">
        <v>0</v>
      </c>
      <c r="P47" s="72">
        <v>0</v>
      </c>
      <c r="Q47" s="33"/>
      <c r="R47" s="74"/>
      <c r="S47"/>
      <c r="T47" s="2"/>
    </row>
    <row r="48" spans="1:20" ht="15" x14ac:dyDescent="0.25">
      <c r="B48" s="14">
        <v>36</v>
      </c>
      <c r="C48" s="53" t="s">
        <v>29</v>
      </c>
      <c r="D48" s="34"/>
      <c r="E48" s="72">
        <v>169</v>
      </c>
      <c r="F48" s="72">
        <v>263</v>
      </c>
      <c r="G48" s="73">
        <v>47853338</v>
      </c>
      <c r="H48" s="72"/>
      <c r="I48" s="72">
        <v>163</v>
      </c>
      <c r="J48" s="73">
        <v>41153338</v>
      </c>
      <c r="K48" s="73">
        <f>(J48/I48)</f>
        <v>252474.46625766871</v>
      </c>
      <c r="L48" s="83">
        <v>2</v>
      </c>
      <c r="M48" s="72"/>
      <c r="N48" s="72">
        <v>4</v>
      </c>
      <c r="O48" s="72">
        <v>96</v>
      </c>
      <c r="P48" s="72">
        <v>5600000</v>
      </c>
      <c r="Q48" s="33">
        <f>(P48/N48)</f>
        <v>1400000</v>
      </c>
      <c r="R48" s="74">
        <f>(P48/O48)</f>
        <v>58333.333333333336</v>
      </c>
      <c r="S48"/>
      <c r="T48" s="2"/>
    </row>
    <row r="49" spans="1:20" ht="15" x14ac:dyDescent="0.25">
      <c r="B49" s="14">
        <v>37</v>
      </c>
      <c r="C49" s="53"/>
      <c r="D49" s="34"/>
      <c r="E49" s="72"/>
      <c r="F49" s="72"/>
      <c r="G49" s="73"/>
      <c r="H49" s="72"/>
      <c r="I49" s="72"/>
      <c r="J49" s="73"/>
      <c r="K49" s="73"/>
      <c r="L49" s="72"/>
      <c r="M49" s="72"/>
      <c r="N49" s="72"/>
      <c r="O49" s="72"/>
      <c r="P49" s="72"/>
      <c r="Q49" s="33"/>
      <c r="R49" s="74"/>
      <c r="S49"/>
      <c r="T49" s="2"/>
    </row>
    <row r="50" spans="1:20" ht="15" x14ac:dyDescent="0.25">
      <c r="B50" s="14">
        <v>38</v>
      </c>
      <c r="C50" s="56" t="s">
        <v>38</v>
      </c>
      <c r="D50" s="34"/>
      <c r="E50" s="72"/>
      <c r="F50" s="72"/>
      <c r="G50" s="73"/>
      <c r="H50" s="72"/>
      <c r="I50" s="72"/>
      <c r="J50" s="73"/>
      <c r="K50" s="73"/>
      <c r="L50" s="72"/>
      <c r="M50" s="72"/>
      <c r="N50" s="72"/>
      <c r="O50" s="72"/>
      <c r="P50" s="72"/>
      <c r="Q50" s="33"/>
      <c r="R50" s="74"/>
      <c r="S50"/>
      <c r="T50" s="2"/>
    </row>
    <row r="51" spans="1:20" ht="15" x14ac:dyDescent="0.25">
      <c r="B51" s="14">
        <v>39</v>
      </c>
      <c r="C51" s="53" t="s">
        <v>42</v>
      </c>
      <c r="D51" s="34"/>
      <c r="E51" s="72"/>
      <c r="F51" s="72"/>
      <c r="G51" s="73"/>
      <c r="H51" s="72"/>
      <c r="I51" s="72"/>
      <c r="J51" s="73"/>
      <c r="K51" s="73"/>
      <c r="L51" s="72"/>
      <c r="M51" s="72"/>
      <c r="N51" s="72"/>
      <c r="O51" s="72"/>
      <c r="P51" s="72"/>
      <c r="Q51" s="33"/>
      <c r="R51" s="74"/>
      <c r="S51"/>
      <c r="T51" s="2"/>
    </row>
    <row r="52" spans="1:20" ht="15" x14ac:dyDescent="0.25">
      <c r="B52" s="14">
        <v>40</v>
      </c>
      <c r="C52" s="59" t="s">
        <v>54</v>
      </c>
      <c r="D52" s="34"/>
      <c r="E52" s="72"/>
      <c r="F52" s="72"/>
      <c r="G52" s="73"/>
      <c r="H52" s="72"/>
      <c r="I52" s="72"/>
      <c r="J52" s="73"/>
      <c r="K52" s="73"/>
      <c r="L52" s="72"/>
      <c r="M52" s="72"/>
      <c r="N52" s="72"/>
      <c r="O52" s="72"/>
      <c r="P52" s="72"/>
      <c r="Q52" s="33"/>
      <c r="R52" s="74"/>
      <c r="S52"/>
      <c r="T52" s="2"/>
    </row>
    <row r="53" spans="1:20" ht="15" x14ac:dyDescent="0.25">
      <c r="A53" s="2"/>
      <c r="B53" s="14">
        <v>41</v>
      </c>
      <c r="C53" s="59" t="s">
        <v>55</v>
      </c>
      <c r="D53" s="34"/>
      <c r="E53" s="72"/>
      <c r="F53" s="72"/>
      <c r="G53" s="73"/>
      <c r="H53" s="72"/>
      <c r="I53" s="72"/>
      <c r="J53" s="73"/>
      <c r="K53" s="73"/>
      <c r="L53" s="72"/>
      <c r="M53" s="72"/>
      <c r="N53" s="72"/>
      <c r="O53" s="72"/>
      <c r="P53" s="72"/>
      <c r="Q53" s="33"/>
      <c r="R53" s="74"/>
      <c r="S53"/>
      <c r="T53" s="2"/>
    </row>
    <row r="54" spans="1:20" ht="15" x14ac:dyDescent="0.25">
      <c r="A54" s="2"/>
      <c r="B54" s="14">
        <v>42</v>
      </c>
      <c r="C54" s="53" t="s">
        <v>30</v>
      </c>
      <c r="D54" s="34"/>
      <c r="E54" s="72">
        <v>83</v>
      </c>
      <c r="F54" s="72">
        <v>83</v>
      </c>
      <c r="G54" s="73">
        <v>19673680</v>
      </c>
      <c r="H54" s="72"/>
      <c r="I54" s="72">
        <v>83</v>
      </c>
      <c r="J54" s="73">
        <v>19673680</v>
      </c>
      <c r="K54" s="73">
        <f>(J54/I54)</f>
        <v>237032.2891566265</v>
      </c>
      <c r="L54" s="83">
        <v>4</v>
      </c>
      <c r="M54" s="72"/>
      <c r="N54" s="72">
        <v>0</v>
      </c>
      <c r="O54" s="72">
        <v>0</v>
      </c>
      <c r="P54" s="72">
        <v>0</v>
      </c>
      <c r="Q54" s="33"/>
      <c r="R54" s="74"/>
      <c r="S54"/>
      <c r="T54" s="2"/>
    </row>
    <row r="55" spans="1:20" ht="15" x14ac:dyDescent="0.25">
      <c r="A55" s="2"/>
      <c r="B55" s="14">
        <v>43</v>
      </c>
      <c r="C55" s="53" t="s">
        <v>43</v>
      </c>
      <c r="D55" s="34"/>
      <c r="E55" s="72"/>
      <c r="F55" s="72"/>
      <c r="G55" s="73"/>
      <c r="H55" s="72"/>
      <c r="I55" s="72"/>
      <c r="J55" s="73"/>
      <c r="K55" s="73"/>
      <c r="L55" s="72"/>
      <c r="M55" s="72"/>
      <c r="N55" s="72"/>
      <c r="O55" s="72"/>
      <c r="P55" s="72"/>
      <c r="Q55" s="33"/>
      <c r="R55" s="74"/>
      <c r="S55"/>
      <c r="T55" s="2"/>
    </row>
    <row r="56" spans="1:20" ht="15" x14ac:dyDescent="0.25">
      <c r="B56" s="14">
        <v>44</v>
      </c>
      <c r="C56" s="59" t="s">
        <v>56</v>
      </c>
      <c r="D56" s="34"/>
      <c r="E56" s="72">
        <v>1</v>
      </c>
      <c r="F56" s="72">
        <v>1</v>
      </c>
      <c r="G56" s="73">
        <v>150000</v>
      </c>
      <c r="H56" s="72"/>
      <c r="I56" s="72">
        <v>1</v>
      </c>
      <c r="J56" s="73">
        <v>150000</v>
      </c>
      <c r="K56" s="73">
        <f>(J56/I56)</f>
        <v>150000</v>
      </c>
      <c r="L56" s="72"/>
      <c r="M56" s="72"/>
      <c r="N56" s="72">
        <v>0</v>
      </c>
      <c r="O56" s="72">
        <v>0</v>
      </c>
      <c r="P56" s="72">
        <v>0</v>
      </c>
      <c r="Q56" s="33"/>
      <c r="R56" s="74"/>
      <c r="S56"/>
      <c r="T56" s="2"/>
    </row>
    <row r="57" spans="1:20" ht="15" x14ac:dyDescent="0.25">
      <c r="B57" s="14">
        <v>45</v>
      </c>
      <c r="C57" s="59" t="s">
        <v>57</v>
      </c>
      <c r="D57" s="34"/>
      <c r="E57" s="72"/>
      <c r="F57" s="72"/>
      <c r="G57" s="73"/>
      <c r="H57" s="72"/>
      <c r="I57" s="72"/>
      <c r="J57" s="73"/>
      <c r="K57" s="73"/>
      <c r="L57" s="72"/>
      <c r="M57" s="72"/>
      <c r="N57" s="72"/>
      <c r="O57" s="72"/>
      <c r="P57" s="72"/>
      <c r="Q57" s="33"/>
      <c r="R57" s="74"/>
      <c r="S57"/>
      <c r="T57" s="2"/>
    </row>
    <row r="58" spans="1:20" ht="15" x14ac:dyDescent="0.25">
      <c r="B58" s="14">
        <v>46</v>
      </c>
      <c r="C58" s="53" t="s">
        <v>31</v>
      </c>
      <c r="D58" s="34"/>
      <c r="E58" s="72">
        <v>127</v>
      </c>
      <c r="F58" s="72">
        <v>127</v>
      </c>
      <c r="G58" s="73">
        <v>25358351</v>
      </c>
      <c r="H58" s="72"/>
      <c r="I58" s="72">
        <v>127</v>
      </c>
      <c r="J58" s="73">
        <v>25358351</v>
      </c>
      <c r="K58" s="73">
        <f>(J58/I58)</f>
        <v>199672.05511811023</v>
      </c>
      <c r="L58" s="83">
        <v>14</v>
      </c>
      <c r="M58" s="72"/>
      <c r="N58" s="72">
        <v>0</v>
      </c>
      <c r="O58" s="72">
        <v>0</v>
      </c>
      <c r="P58" s="72">
        <v>0</v>
      </c>
      <c r="Q58" s="33"/>
      <c r="R58" s="74"/>
      <c r="S58"/>
      <c r="T58" s="2"/>
    </row>
    <row r="59" spans="1:20" ht="15" x14ac:dyDescent="0.25">
      <c r="B59" s="14">
        <v>47</v>
      </c>
      <c r="C59" s="53" t="s">
        <v>44</v>
      </c>
      <c r="D59" s="34"/>
      <c r="E59" s="72"/>
      <c r="F59" s="72"/>
      <c r="G59" s="73"/>
      <c r="H59" s="72"/>
      <c r="I59" s="72"/>
      <c r="J59" s="73"/>
      <c r="K59" s="73"/>
      <c r="L59" s="72"/>
      <c r="M59" s="72"/>
      <c r="N59" s="72"/>
      <c r="O59" s="72"/>
      <c r="P59" s="72"/>
      <c r="Q59" s="33"/>
      <c r="R59" s="74"/>
      <c r="S59"/>
      <c r="T59" s="2"/>
    </row>
    <row r="60" spans="1:20" ht="15" x14ac:dyDescent="0.25">
      <c r="B60" s="14">
        <v>48</v>
      </c>
      <c r="C60" s="59" t="s">
        <v>58</v>
      </c>
      <c r="D60" s="34"/>
      <c r="E60" s="72">
        <v>50</v>
      </c>
      <c r="F60" s="72">
        <v>50</v>
      </c>
      <c r="G60" s="73">
        <v>10344852</v>
      </c>
      <c r="H60" s="72"/>
      <c r="I60" s="72">
        <v>50</v>
      </c>
      <c r="J60" s="73">
        <v>10344852</v>
      </c>
      <c r="K60" s="73">
        <f>(J60/I60)</f>
        <v>206897.04</v>
      </c>
      <c r="L60" s="72"/>
      <c r="M60" s="72"/>
      <c r="N60" s="72">
        <v>0</v>
      </c>
      <c r="O60" s="72">
        <v>0</v>
      </c>
      <c r="P60" s="72">
        <v>0</v>
      </c>
      <c r="Q60" s="33"/>
      <c r="R60" s="74"/>
      <c r="S60"/>
      <c r="T60" s="2"/>
    </row>
    <row r="61" spans="1:20" ht="15" x14ac:dyDescent="0.25">
      <c r="B61" s="14">
        <v>49</v>
      </c>
      <c r="C61" s="60"/>
      <c r="D61" s="34"/>
      <c r="E61" s="72"/>
      <c r="F61" s="72"/>
      <c r="G61" s="73"/>
      <c r="H61" s="72"/>
      <c r="I61" s="72"/>
      <c r="J61" s="73"/>
      <c r="K61" s="73"/>
      <c r="L61" s="72"/>
      <c r="M61" s="72"/>
      <c r="N61" s="72"/>
      <c r="O61" s="72"/>
      <c r="P61" s="72"/>
      <c r="Q61" s="33"/>
      <c r="R61" s="74"/>
      <c r="S61"/>
      <c r="T61" s="2"/>
    </row>
    <row r="62" spans="1:20" ht="15" x14ac:dyDescent="0.25">
      <c r="B62" s="14">
        <v>50</v>
      </c>
      <c r="C62" s="56" t="s">
        <v>39</v>
      </c>
      <c r="D62" s="34"/>
      <c r="E62" s="72"/>
      <c r="F62" s="72"/>
      <c r="G62" s="73"/>
      <c r="H62" s="72"/>
      <c r="I62" s="72"/>
      <c r="J62" s="73"/>
      <c r="K62" s="73"/>
      <c r="L62" s="72"/>
      <c r="M62" s="72"/>
      <c r="N62" s="72"/>
      <c r="O62" s="72"/>
      <c r="P62" s="72"/>
      <c r="Q62" s="33"/>
      <c r="R62" s="74"/>
      <c r="S62"/>
      <c r="T62" s="2"/>
    </row>
    <row r="63" spans="1:20" ht="15" x14ac:dyDescent="0.25">
      <c r="B63" s="14">
        <v>51</v>
      </c>
      <c r="C63" s="53" t="s">
        <v>45</v>
      </c>
      <c r="D63" s="34"/>
      <c r="E63" s="72"/>
      <c r="F63" s="72"/>
      <c r="G63" s="73"/>
      <c r="H63" s="72"/>
      <c r="I63" s="72"/>
      <c r="J63" s="73"/>
      <c r="K63" s="73"/>
      <c r="L63" s="72"/>
      <c r="M63" s="72"/>
      <c r="N63" s="72"/>
      <c r="O63" s="72"/>
      <c r="P63" s="72"/>
      <c r="Q63" s="33"/>
      <c r="R63" s="74"/>
      <c r="S63"/>
      <c r="T63" s="2"/>
    </row>
    <row r="64" spans="1:20" ht="15" x14ac:dyDescent="0.25">
      <c r="B64" s="14">
        <v>52</v>
      </c>
      <c r="C64" s="53" t="s">
        <v>59</v>
      </c>
      <c r="D64" s="34"/>
      <c r="E64" s="72">
        <v>36</v>
      </c>
      <c r="F64" s="72">
        <v>180</v>
      </c>
      <c r="G64" s="73">
        <v>24597417</v>
      </c>
      <c r="H64" s="72"/>
      <c r="I64" s="72">
        <v>30</v>
      </c>
      <c r="J64" s="73">
        <v>6067417</v>
      </c>
      <c r="K64" s="73">
        <f>(J64/I64)</f>
        <v>202247.23333333334</v>
      </c>
      <c r="L64" s="83">
        <v>13</v>
      </c>
      <c r="M64" s="72"/>
      <c r="N64" s="72">
        <v>6</v>
      </c>
      <c r="O64" s="72">
        <v>150</v>
      </c>
      <c r="P64" s="72">
        <v>18530000</v>
      </c>
      <c r="Q64" s="33">
        <f t="shared" ref="Q64:Q65" si="31">(P64/N64)</f>
        <v>3088333.3333333335</v>
      </c>
      <c r="R64" s="74">
        <f t="shared" ref="R64:R65" si="32">(P64/O64)</f>
        <v>123533.33333333333</v>
      </c>
      <c r="S64"/>
      <c r="T64" s="2"/>
    </row>
    <row r="65" spans="2:20" ht="15" x14ac:dyDescent="0.25">
      <c r="B65" s="14">
        <v>53</v>
      </c>
      <c r="C65" s="53" t="s">
        <v>32</v>
      </c>
      <c r="D65" s="34"/>
      <c r="E65" s="72">
        <v>78</v>
      </c>
      <c r="F65" s="72">
        <v>122</v>
      </c>
      <c r="G65" s="73">
        <v>15805682</v>
      </c>
      <c r="H65" s="72"/>
      <c r="I65" s="72">
        <v>68</v>
      </c>
      <c r="J65" s="73">
        <v>11596643</v>
      </c>
      <c r="K65" s="73">
        <f>(J65/I65)</f>
        <v>170538.86764705883</v>
      </c>
      <c r="L65" s="83">
        <v>16</v>
      </c>
      <c r="M65" s="72"/>
      <c r="N65" s="72">
        <v>6</v>
      </c>
      <c r="O65" s="72">
        <v>46</v>
      </c>
      <c r="P65" s="72">
        <v>3478295</v>
      </c>
      <c r="Q65" s="33">
        <f t="shared" si="31"/>
        <v>579715.83333333337</v>
      </c>
      <c r="R65" s="74">
        <f t="shared" si="32"/>
        <v>75615.108695652176</v>
      </c>
      <c r="S65"/>
      <c r="T65"/>
    </row>
    <row r="66" spans="2:20" ht="15" x14ac:dyDescent="0.25">
      <c r="B66" s="14">
        <v>54</v>
      </c>
      <c r="C66" s="53" t="s">
        <v>60</v>
      </c>
      <c r="D66" s="34"/>
      <c r="E66" s="72"/>
      <c r="F66" s="72"/>
      <c r="G66" s="73"/>
      <c r="H66" s="72"/>
      <c r="I66" s="72"/>
      <c r="J66" s="73"/>
      <c r="K66" s="73"/>
      <c r="L66" s="72"/>
      <c r="M66" s="72"/>
      <c r="N66" s="72"/>
      <c r="O66" s="72"/>
      <c r="P66" s="72"/>
      <c r="Q66" s="33"/>
      <c r="R66" s="74"/>
      <c r="S66"/>
      <c r="T66"/>
    </row>
    <row r="67" spans="2:20" ht="15" x14ac:dyDescent="0.25">
      <c r="B67" s="14">
        <v>55</v>
      </c>
      <c r="C67" s="59" t="s">
        <v>61</v>
      </c>
      <c r="D67" s="34"/>
      <c r="E67" s="72">
        <v>9</v>
      </c>
      <c r="F67" s="72">
        <v>18</v>
      </c>
      <c r="G67" s="73">
        <v>3859508</v>
      </c>
      <c r="H67" s="72"/>
      <c r="I67" s="72">
        <v>7</v>
      </c>
      <c r="J67" s="73">
        <v>1406100</v>
      </c>
      <c r="K67" s="73">
        <f>(J67/I67)</f>
        <v>200871.42857142858</v>
      </c>
      <c r="L67" s="72"/>
      <c r="M67" s="72"/>
      <c r="N67" s="72">
        <v>2</v>
      </c>
      <c r="O67" s="72">
        <v>11</v>
      </c>
      <c r="P67" s="72">
        <v>2453408</v>
      </c>
      <c r="Q67" s="33">
        <f>(P67/N67)</f>
        <v>1226704</v>
      </c>
      <c r="R67" s="74">
        <f>(P67/O67)</f>
        <v>223037.09090909091</v>
      </c>
      <c r="S67"/>
      <c r="T67"/>
    </row>
    <row r="68" spans="2:20" ht="15.75" thickBot="1" x14ac:dyDescent="0.3">
      <c r="B68" s="10"/>
      <c r="C68" s="47"/>
      <c r="D68" s="48"/>
      <c r="E68" s="49"/>
      <c r="F68" s="49"/>
      <c r="G68" s="50"/>
      <c r="H68" s="49"/>
      <c r="I68" s="49"/>
      <c r="J68" s="50"/>
      <c r="K68" s="50"/>
      <c r="L68" s="51"/>
      <c r="M68" s="49"/>
      <c r="N68" s="49"/>
      <c r="O68" s="49"/>
      <c r="P68" s="50"/>
      <c r="Q68" s="50"/>
      <c r="R68" s="52"/>
      <c r="S68"/>
      <c r="T68"/>
    </row>
    <row r="69" spans="2:20" ht="15" thickTop="1" x14ac:dyDescent="0.2">
      <c r="B69" s="13"/>
      <c r="F69" s="17"/>
      <c r="G69" s="18"/>
      <c r="H69" s="17"/>
      <c r="I69" s="17"/>
      <c r="J69" s="18"/>
      <c r="K69" s="18"/>
      <c r="L69" s="19"/>
      <c r="M69" s="17"/>
      <c r="N69" s="17"/>
      <c r="O69" s="17"/>
      <c r="P69" s="18"/>
      <c r="Q69" s="18"/>
      <c r="R69" s="18"/>
      <c r="S69"/>
      <c r="T69"/>
    </row>
    <row r="70" spans="2:20" ht="15" x14ac:dyDescent="0.25">
      <c r="B70" s="13"/>
      <c r="C70" s="11" t="s">
        <v>62</v>
      </c>
      <c r="D70" s="16"/>
      <c r="E70" s="17"/>
      <c r="F70" s="17"/>
      <c r="G70" s="18"/>
      <c r="H70" s="17"/>
      <c r="I70" s="17"/>
      <c r="J70" s="18"/>
      <c r="K70" s="18"/>
      <c r="L70" s="19"/>
      <c r="M70" s="17"/>
      <c r="N70" s="17"/>
      <c r="O70" s="17"/>
      <c r="P70" s="18"/>
      <c r="Q70" s="18"/>
      <c r="R70" s="18"/>
      <c r="T70"/>
    </row>
    <row r="71" spans="2:20" ht="15" x14ac:dyDescent="0.25">
      <c r="B71" s="13"/>
      <c r="C71" s="11" t="s">
        <v>33</v>
      </c>
      <c r="D71" s="16"/>
      <c r="E71" s="17"/>
      <c r="T71"/>
    </row>
    <row r="72" spans="2:20" x14ac:dyDescent="0.2">
      <c r="B72" s="13"/>
      <c r="C72" s="12" t="s">
        <v>34</v>
      </c>
      <c r="T72"/>
    </row>
    <row r="73" spans="2:20" x14ac:dyDescent="0.2">
      <c r="B73" s="13"/>
      <c r="C73" s="12" t="s">
        <v>35</v>
      </c>
      <c r="T73"/>
    </row>
    <row r="74" spans="2:20" x14ac:dyDescent="0.2">
      <c r="B74" s="13"/>
      <c r="C74" s="12" t="s">
        <v>36</v>
      </c>
      <c r="T74"/>
    </row>
    <row r="75" spans="2:20" x14ac:dyDescent="0.2">
      <c r="B75" s="13"/>
      <c r="C75" s="12" t="s">
        <v>46</v>
      </c>
    </row>
    <row r="76" spans="2:20" x14ac:dyDescent="0.2">
      <c r="B76" s="13"/>
      <c r="C76" s="12" t="s">
        <v>47</v>
      </c>
    </row>
    <row r="77" spans="2:20" x14ac:dyDescent="0.2">
      <c r="B77" s="2"/>
      <c r="C77" s="12" t="s">
        <v>48</v>
      </c>
    </row>
    <row r="78" spans="2:20" x14ac:dyDescent="0.2">
      <c r="B78" s="2"/>
      <c r="C78" s="13" t="s">
        <v>49</v>
      </c>
    </row>
    <row r="79" spans="2:20" x14ac:dyDescent="0.2">
      <c r="B79" s="2"/>
      <c r="C79" s="13" t="s">
        <v>50</v>
      </c>
    </row>
    <row r="80" spans="2:20" x14ac:dyDescent="0.2">
      <c r="C80" s="13" t="s">
        <v>51</v>
      </c>
    </row>
    <row r="84" spans="2:3" x14ac:dyDescent="0.2">
      <c r="B84" s="5"/>
      <c r="C84" s="5"/>
    </row>
    <row r="85" spans="2:3" x14ac:dyDescent="0.2">
      <c r="B85" s="5"/>
      <c r="C85" s="5"/>
    </row>
    <row r="86" spans="2:3" x14ac:dyDescent="0.2">
      <c r="B86" s="5"/>
      <c r="C86" s="5"/>
    </row>
    <row r="87" spans="2:3" x14ac:dyDescent="0.2">
      <c r="B87" s="5"/>
      <c r="C87" s="5"/>
    </row>
    <row r="88" spans="2:3" x14ac:dyDescent="0.2">
      <c r="B88" s="5"/>
      <c r="C88" s="5"/>
    </row>
    <row r="89" spans="2:3" x14ac:dyDescent="0.2">
      <c r="B89" s="5"/>
      <c r="C89" s="5"/>
    </row>
    <row r="90" spans="2:3" x14ac:dyDescent="0.2">
      <c r="B90" s="5"/>
      <c r="C90" s="5"/>
    </row>
    <row r="91" spans="2:3" x14ac:dyDescent="0.2">
      <c r="B91" s="5"/>
      <c r="C91" s="5"/>
    </row>
    <row r="92" spans="2:3" x14ac:dyDescent="0.2">
      <c r="B92" s="5"/>
      <c r="C92" s="5"/>
    </row>
    <row r="93" spans="2:3" x14ac:dyDescent="0.2">
      <c r="B93" s="5"/>
      <c r="C93" s="5"/>
    </row>
    <row r="94" spans="2:3" x14ac:dyDescent="0.2">
      <c r="B94" s="5"/>
      <c r="C94" s="5"/>
    </row>
    <row r="95" spans="2:3" x14ac:dyDescent="0.2">
      <c r="B95" s="5"/>
      <c r="C95" s="5"/>
    </row>
    <row r="96" spans="2:3" x14ac:dyDescent="0.2">
      <c r="B96" s="5"/>
      <c r="C96" s="5"/>
    </row>
    <row r="97" spans="2:3" x14ac:dyDescent="0.2">
      <c r="B97" s="5"/>
      <c r="C97" s="5"/>
    </row>
    <row r="98" spans="2:3" x14ac:dyDescent="0.2">
      <c r="B98" s="5"/>
      <c r="C98" s="5"/>
    </row>
    <row r="99" spans="2:3" x14ac:dyDescent="0.2">
      <c r="B99" s="5"/>
      <c r="C99" s="5"/>
    </row>
    <row r="100" spans="2:3" x14ac:dyDescent="0.2">
      <c r="B100" s="5"/>
      <c r="C100" s="5"/>
    </row>
    <row r="101" spans="2:3" x14ac:dyDescent="0.2">
      <c r="B101" s="5"/>
      <c r="C101" s="5"/>
    </row>
    <row r="102" spans="2:3" x14ac:dyDescent="0.2">
      <c r="B102" s="5"/>
      <c r="C102" s="5"/>
    </row>
    <row r="103" spans="2:3" x14ac:dyDescent="0.2">
      <c r="B103" s="5"/>
      <c r="C103" s="5"/>
    </row>
    <row r="104" spans="2:3" x14ac:dyDescent="0.2">
      <c r="B104" s="5"/>
      <c r="C104" s="5"/>
    </row>
  </sheetData>
  <phoneticPr fontId="0" type="noConversion"/>
  <pageMargins left="0.75" right="0.75" top="1" bottom="1" header="0.5" footer="0.5"/>
  <pageSetup scale="43" fitToHeight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3E6A350-4BA3-47FD-BAB2-3F20C75D1F6D}"/>
</file>

<file path=customXml/itemProps2.xml><?xml version="1.0" encoding="utf-8"?>
<ds:datastoreItem xmlns:ds="http://schemas.openxmlformats.org/officeDocument/2006/customXml" ds:itemID="{190590DF-8252-4244-8FBD-95DB84C0690E}"/>
</file>

<file path=customXml/itemProps3.xml><?xml version="1.0" encoding="utf-8"?>
<ds:datastoreItem xmlns:ds="http://schemas.openxmlformats.org/officeDocument/2006/customXml" ds:itemID="{4F66327D-1E3A-424C-BF05-D7A1DF9AD0E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1B2</vt:lpstr>
    </vt:vector>
  </TitlesOfParts>
  <Company>mdp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Jesse</dc:creator>
  <cp:lastModifiedBy>Darlene Young</cp:lastModifiedBy>
  <cp:lastPrinted>2016-11-15T15:38:56Z</cp:lastPrinted>
  <dcterms:created xsi:type="dcterms:W3CDTF">2003-04-24T14:06:32Z</dcterms:created>
  <dcterms:modified xsi:type="dcterms:W3CDTF">2016-11-22T15:14:14Z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