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60" yWindow="315" windowWidth="14940" windowHeight="8640"/>
  </bookViews>
  <sheets>
    <sheet name="2A" sheetId="1" r:id="rId1"/>
  </sheets>
  <definedNames>
    <definedName name="_xlnm.Print_Area" localSheetId="0">'2A'!$B$2:$U$82</definedName>
  </definedNames>
  <calcPr calcId="171027"/>
</workbook>
</file>

<file path=xl/calcChain.xml><?xml version="1.0" encoding="utf-8"?>
<calcChain xmlns="http://schemas.openxmlformats.org/spreadsheetml/2006/main">
  <c r="F69" i="1" l="1"/>
  <c r="F67" i="1"/>
  <c r="F66" i="1"/>
  <c r="F62" i="1"/>
  <c r="F60" i="1"/>
  <c r="F56" i="1"/>
  <c r="F50" i="1"/>
  <c r="F49" i="1"/>
  <c r="F43" i="1"/>
  <c r="F42" i="1"/>
  <c r="F41" i="1"/>
  <c r="F40" i="1"/>
  <c r="F38" i="1"/>
  <c r="F37" i="1"/>
  <c r="F36" i="1"/>
  <c r="F35" i="1"/>
  <c r="F33" i="1"/>
  <c r="F32" i="1"/>
  <c r="F31" i="1"/>
  <c r="F30" i="1"/>
  <c r="F29" i="1"/>
  <c r="F28" i="1"/>
  <c r="F27" i="1"/>
  <c r="F24" i="1"/>
  <c r="F23" i="1"/>
  <c r="F22" i="1"/>
  <c r="F21" i="1"/>
  <c r="F20" i="1"/>
  <c r="F19" i="1"/>
  <c r="F17" i="1"/>
  <c r="F15" i="1"/>
  <c r="I69" i="1"/>
  <c r="I67" i="1"/>
  <c r="I66" i="1"/>
  <c r="I62" i="1"/>
  <c r="I60" i="1"/>
  <c r="I56" i="1"/>
  <c r="I50" i="1"/>
  <c r="I49" i="1"/>
  <c r="I43" i="1"/>
  <c r="I42" i="1"/>
  <c r="I41" i="1"/>
  <c r="I40" i="1"/>
  <c r="I38" i="1"/>
  <c r="I37" i="1"/>
  <c r="I36" i="1"/>
  <c r="I35" i="1"/>
  <c r="I33" i="1"/>
  <c r="I32" i="1"/>
  <c r="I31" i="1"/>
  <c r="I30" i="1"/>
  <c r="I29" i="1"/>
  <c r="I28" i="1"/>
  <c r="I27" i="1"/>
  <c r="I24" i="1"/>
  <c r="I23" i="1"/>
  <c r="I22" i="1"/>
  <c r="I21" i="1"/>
  <c r="I20" i="1"/>
  <c r="I19" i="1"/>
  <c r="I17" i="1"/>
  <c r="I15" i="1"/>
  <c r="J69" i="1"/>
  <c r="K69" i="1" s="1"/>
  <c r="J67" i="1"/>
  <c r="K67" i="1" s="1"/>
  <c r="J66" i="1"/>
  <c r="K66" i="1" s="1"/>
  <c r="J62" i="1"/>
  <c r="K62" i="1" s="1"/>
  <c r="J60" i="1"/>
  <c r="K60" i="1" s="1"/>
  <c r="J56" i="1"/>
  <c r="K56" i="1" s="1"/>
  <c r="J50" i="1"/>
  <c r="K50" i="1" s="1"/>
  <c r="J49" i="1"/>
  <c r="K49" i="1" s="1"/>
  <c r="J43" i="1"/>
  <c r="K43" i="1" s="1"/>
  <c r="J42" i="1"/>
  <c r="K42" i="1" s="1"/>
  <c r="J41" i="1"/>
  <c r="K41" i="1" s="1"/>
  <c r="J40" i="1"/>
  <c r="K40" i="1" s="1"/>
  <c r="J38" i="1"/>
  <c r="K38" i="1" s="1"/>
  <c r="J37" i="1"/>
  <c r="K37" i="1" s="1"/>
  <c r="J36" i="1"/>
  <c r="K36" i="1" s="1"/>
  <c r="J35" i="1"/>
  <c r="K35" i="1" s="1"/>
  <c r="J33" i="1"/>
  <c r="K33" i="1" s="1"/>
  <c r="J32" i="1"/>
  <c r="K32" i="1" s="1"/>
  <c r="J31" i="1"/>
  <c r="K31" i="1" s="1"/>
  <c r="J30" i="1"/>
  <c r="K30" i="1" s="1"/>
  <c r="J29" i="1"/>
  <c r="K29" i="1" s="1"/>
  <c r="J28" i="1"/>
  <c r="K28" i="1" s="1"/>
  <c r="J27" i="1"/>
  <c r="K27" i="1" s="1"/>
  <c r="J24" i="1"/>
  <c r="K24" i="1" s="1"/>
  <c r="J23" i="1"/>
  <c r="K23" i="1" s="1"/>
  <c r="J22" i="1"/>
  <c r="K22" i="1" s="1"/>
  <c r="J21" i="1"/>
  <c r="K21" i="1" s="1"/>
  <c r="J20" i="1"/>
  <c r="K20" i="1" s="1"/>
  <c r="J19" i="1"/>
  <c r="K19" i="1" s="1"/>
  <c r="J17" i="1"/>
  <c r="K17" i="1" s="1"/>
  <c r="K15" i="1"/>
  <c r="J15" i="1"/>
  <c r="L69" i="1"/>
  <c r="L67" i="1"/>
  <c r="L66" i="1"/>
  <c r="L62" i="1"/>
  <c r="L60" i="1"/>
  <c r="L56" i="1"/>
  <c r="L50" i="1"/>
  <c r="L49" i="1"/>
  <c r="L43" i="1"/>
  <c r="L42" i="1"/>
  <c r="L41" i="1"/>
  <c r="L40" i="1"/>
  <c r="L38" i="1"/>
  <c r="L37" i="1"/>
  <c r="L36" i="1"/>
  <c r="L35" i="1"/>
  <c r="L33" i="1"/>
  <c r="L32" i="1"/>
  <c r="L31" i="1"/>
  <c r="L30" i="1"/>
  <c r="L29" i="1"/>
  <c r="L28" i="1"/>
  <c r="L27" i="1"/>
  <c r="L24" i="1"/>
  <c r="L23" i="1"/>
  <c r="L22" i="1"/>
  <c r="L21" i="1"/>
  <c r="L20" i="1"/>
  <c r="L19" i="1"/>
  <c r="L17" i="1"/>
  <c r="L15" i="1"/>
  <c r="M69" i="1"/>
  <c r="M67" i="1"/>
  <c r="M66" i="1"/>
  <c r="M62" i="1"/>
  <c r="M60" i="1"/>
  <c r="M56" i="1"/>
  <c r="M50" i="1"/>
  <c r="M49" i="1"/>
  <c r="M43" i="1"/>
  <c r="M42" i="1"/>
  <c r="M41" i="1"/>
  <c r="M40" i="1"/>
  <c r="M38" i="1"/>
  <c r="M37" i="1"/>
  <c r="M36" i="1"/>
  <c r="M35" i="1"/>
  <c r="M33" i="1"/>
  <c r="M32" i="1"/>
  <c r="M31" i="1"/>
  <c r="M30" i="1"/>
  <c r="M29" i="1"/>
  <c r="M28" i="1"/>
  <c r="M27" i="1"/>
  <c r="M24" i="1"/>
  <c r="M23" i="1"/>
  <c r="M22" i="1"/>
  <c r="M21" i="1"/>
  <c r="M20" i="1"/>
  <c r="M19" i="1"/>
  <c r="M17" i="1"/>
  <c r="M15" i="1"/>
  <c r="P69" i="1"/>
  <c r="Q69" i="1" s="1"/>
  <c r="P67" i="1"/>
  <c r="Q67" i="1" s="1"/>
  <c r="P66" i="1"/>
  <c r="Q66" i="1" s="1"/>
  <c r="P62" i="1"/>
  <c r="Q62" i="1" s="1"/>
  <c r="P60" i="1"/>
  <c r="Q60" i="1" s="1"/>
  <c r="P56" i="1"/>
  <c r="Q56" i="1" s="1"/>
  <c r="P50" i="1"/>
  <c r="Q50" i="1" s="1"/>
  <c r="P49" i="1"/>
  <c r="Q49" i="1" s="1"/>
  <c r="P43" i="1"/>
  <c r="Q43" i="1" s="1"/>
  <c r="P42" i="1"/>
  <c r="Q42" i="1" s="1"/>
  <c r="P41" i="1"/>
  <c r="Q41" i="1" s="1"/>
  <c r="P38" i="1"/>
  <c r="Q38" i="1" s="1"/>
  <c r="P37" i="1"/>
  <c r="Q37" i="1" s="1"/>
  <c r="P36" i="1"/>
  <c r="Q36" i="1" s="1"/>
  <c r="P33" i="1"/>
  <c r="Q33" i="1" s="1"/>
  <c r="P32" i="1"/>
  <c r="Q32" i="1" s="1"/>
  <c r="P31" i="1"/>
  <c r="Q31" i="1" s="1"/>
  <c r="P29" i="1"/>
  <c r="Q29" i="1" s="1"/>
  <c r="Q15" i="1"/>
  <c r="P15" i="1"/>
  <c r="S69" i="1"/>
  <c r="S67" i="1"/>
  <c r="S66" i="1"/>
  <c r="S62" i="1"/>
  <c r="S60" i="1"/>
  <c r="S58" i="1"/>
  <c r="S56" i="1"/>
  <c r="S50" i="1"/>
  <c r="S49" i="1"/>
  <c r="S43" i="1"/>
  <c r="S42" i="1"/>
  <c r="S41" i="1"/>
  <c r="S40" i="1"/>
  <c r="S38" i="1"/>
  <c r="S37" i="1"/>
  <c r="S36" i="1"/>
  <c r="S35" i="1"/>
  <c r="S33" i="1"/>
  <c r="S32" i="1"/>
  <c r="S31" i="1"/>
  <c r="S30" i="1"/>
  <c r="S29" i="1"/>
  <c r="S28" i="1"/>
  <c r="S27" i="1"/>
  <c r="S24" i="1"/>
  <c r="S23" i="1"/>
  <c r="S22" i="1"/>
  <c r="S21" i="1"/>
  <c r="S20" i="1"/>
  <c r="S19" i="1"/>
  <c r="S17" i="1"/>
  <c r="S15" i="1"/>
  <c r="H24" i="1" l="1"/>
  <c r="H23" i="1"/>
  <c r="H20" i="1"/>
  <c r="G24" i="1"/>
  <c r="G23" i="1"/>
  <c r="E24" i="1"/>
  <c r="E23" i="1"/>
  <c r="D24" i="1"/>
  <c r="D23" i="1"/>
  <c r="P24" i="1" l="1"/>
  <c r="Q24" i="1" s="1"/>
  <c r="P23" i="1"/>
  <c r="Q23" i="1" s="1"/>
  <c r="E22" i="1"/>
  <c r="E40" i="1"/>
  <c r="P40" i="1" s="1"/>
  <c r="Q40" i="1" s="1"/>
  <c r="P30" i="1" l="1"/>
  <c r="Q30" i="1" s="1"/>
  <c r="E21" i="1"/>
  <c r="P22" i="1"/>
  <c r="Q22" i="1" s="1"/>
  <c r="E20" i="1"/>
  <c r="E35" i="1"/>
  <c r="P35" i="1" s="1"/>
  <c r="Q35" i="1" s="1"/>
  <c r="E19" i="1" l="1"/>
  <c r="P28" i="1"/>
  <c r="Q28" i="1" s="1"/>
  <c r="P21" i="1"/>
  <c r="Q21" i="1" s="1"/>
  <c r="P20" i="1"/>
  <c r="Q20" i="1" s="1"/>
  <c r="E27" i="1"/>
  <c r="P27" i="1" l="1"/>
  <c r="Q27" i="1" s="1"/>
  <c r="E17" i="1"/>
  <c r="P19" i="1"/>
  <c r="Q19" i="1" s="1"/>
  <c r="R62" i="1" l="1"/>
  <c r="R50" i="1"/>
  <c r="R41" i="1"/>
  <c r="R36" i="1"/>
  <c r="R31" i="1"/>
  <c r="R15" i="1"/>
  <c r="R42" i="1"/>
  <c r="P17" i="1"/>
  <c r="Q17" i="1" s="1"/>
  <c r="R60" i="1"/>
  <c r="R49" i="1"/>
  <c r="R40" i="1"/>
  <c r="R35" i="1"/>
  <c r="R56" i="1"/>
  <c r="R37" i="1"/>
  <c r="R58" i="1"/>
  <c r="R43" i="1"/>
  <c r="R38" i="1"/>
  <c r="R33" i="1"/>
  <c r="R29" i="1"/>
  <c r="R32" i="1"/>
  <c r="R17" i="1"/>
  <c r="R24" i="1"/>
  <c r="R23" i="1"/>
  <c r="R30" i="1"/>
  <c r="R22" i="1"/>
  <c r="R20" i="1"/>
  <c r="R21" i="1"/>
  <c r="R28" i="1"/>
  <c r="R19" i="1"/>
  <c r="R27" i="1"/>
  <c r="G22" i="1"/>
  <c r="G21" i="1" s="1"/>
  <c r="H35" i="1"/>
  <c r="H22" i="1"/>
  <c r="H21" i="1" s="1"/>
  <c r="D22" i="1"/>
  <c r="D21" i="1" s="1"/>
  <c r="D40" i="1"/>
  <c r="D20" i="1" s="1"/>
  <c r="H40" i="1"/>
  <c r="G40" i="1"/>
  <c r="G20" i="1" s="1"/>
  <c r="D35" i="1" l="1"/>
  <c r="G35" i="1"/>
  <c r="D19" i="1"/>
  <c r="D17" i="1" s="1"/>
  <c r="D27" i="1"/>
  <c r="H19" i="1"/>
  <c r="H17" i="1" s="1"/>
  <c r="H27" i="1"/>
  <c r="G19" i="1"/>
  <c r="G17" i="1" s="1"/>
  <c r="G27" i="1"/>
</calcChain>
</file>

<file path=xl/sharedStrings.xml><?xml version="1.0" encoding="utf-8"?>
<sst xmlns="http://schemas.openxmlformats.org/spreadsheetml/2006/main" count="88" uniqueCount="73">
  <si>
    <t>JURISDICTION</t>
  </si>
  <si>
    <t>YEAR TO DATE</t>
  </si>
  <si>
    <t>TOTAL HOUSING UNITS</t>
  </si>
  <si>
    <t>SINGLE-FAMILY UNITS</t>
  </si>
  <si>
    <t>STATE PERCENT</t>
  </si>
  <si>
    <t>CHANGE</t>
  </si>
  <si>
    <t>COUNTY RANK</t>
  </si>
  <si>
    <t>PERCENT</t>
  </si>
  <si>
    <t>SINGLE</t>
  </si>
  <si>
    <t>TOTAL</t>
  </si>
  <si>
    <t>FAMILY</t>
  </si>
  <si>
    <t>NET</t>
  </si>
  <si>
    <t>Table 2A.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</si>
  <si>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</si>
  <si>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</si>
  <si>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</si>
  <si>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</si>
  <si>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</si>
  <si>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</si>
  <si>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</si>
  <si>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</si>
  <si>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</si>
  <si>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</si>
  <si>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</si>
  <si>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</si>
  <si>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</si>
  <si>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</si>
  <si>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</si>
  <si>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 GARRETT</t>
  </si>
  <si>
    <t xml:space="preserve">   WASHINGTON</t>
  </si>
  <si>
    <t xml:space="preserve">   CECIL</t>
  </si>
  <si>
    <t xml:space="preserve">   QUEEN ANNE'S</t>
  </si>
  <si>
    <t xml:space="preserve">   WICOMICO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</si>
  <si>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</si>
  <si>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</si>
  <si>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</si>
  <si>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</si>
  <si>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 xml:space="preserve">  WESTERN MARYLAND</t>
  </si>
  <si>
    <t xml:space="preserve">  UPPER EASTERN SHORE</t>
  </si>
  <si>
    <t xml:space="preserve">  LOWER  EASTERN SHORE</t>
  </si>
  <si>
    <t>STATE BALANCE</t>
  </si>
  <si>
    <t xml:space="preserve">   ALLEGANY (pt) *</t>
  </si>
  <si>
    <t xml:space="preserve">   CAROLINE (pt) *</t>
  </si>
  <si>
    <t xml:space="preserve">   KENT  (pt) *</t>
  </si>
  <si>
    <t xml:space="preserve">   TALBOT *</t>
  </si>
  <si>
    <t xml:space="preserve">   DORCHESTER *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</si>
  <si>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</si>
  <si>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</si>
  <si>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</si>
  <si>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</si>
  <si>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</si>
  <si>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>* Not available monthly</t>
  </si>
  <si>
    <t xml:space="preserve">     Frostburg*</t>
  </si>
  <si>
    <t xml:space="preserve">     Lonaconing town*</t>
  </si>
  <si>
    <t xml:space="preserve">     Marydel town*</t>
  </si>
  <si>
    <t xml:space="preserve">     Preston town*</t>
  </si>
  <si>
    <t xml:space="preserve">     Betterton town</t>
  </si>
  <si>
    <t xml:space="preserve">     Rock Hall town*</t>
  </si>
  <si>
    <t xml:space="preserve">     Easton</t>
  </si>
  <si>
    <t xml:space="preserve">   SOMERSET </t>
  </si>
  <si>
    <t xml:space="preserve">   WORCESTER*</t>
  </si>
  <si>
    <t xml:space="preserve">     Ocean city town</t>
  </si>
  <si>
    <t>PREPARED BY MD DEPARTMENT OF PLANNING.  PLANNING SERVICES.</t>
  </si>
  <si>
    <t>NEW HOUSING UNITS AUTHORIZED FOR CONSTRUCTION YEAR TO DATE AUGUST  2016 AND 2015</t>
  </si>
  <si>
    <t>AUGUST 2016</t>
  </si>
  <si>
    <t>AUGUST 2015</t>
  </si>
  <si>
    <t>STATE OF MARYLAND (2)</t>
  </si>
  <si>
    <t>STATE SUM OF MONTHLY REPORTING PIPs (3)</t>
  </si>
  <si>
    <t>INNER SUBURBAN COUNTIES (4)</t>
  </si>
  <si>
    <t>OUTER SUBURBAN COUNTIES (5)</t>
  </si>
  <si>
    <t xml:space="preserve">     EXURBAN (6)</t>
  </si>
  <si>
    <t xml:space="preserve">     URBAN (7)</t>
  </si>
  <si>
    <t xml:space="preserve">     NON SUBURBAN (8)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</si>
</sst>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(&quot;$&quot;* #,##0_);_(&quot;$&quot;* \(#,##0\);_(&quot;$&quot;* &quot;-&quot;_);_(@_)"/>
    <numFmt numFmtId="41" formatCode="_(* #,##0_);_(* \(#,##0\);_(* &quot;-&quot;_);_(@_)"/>
  </numFmts>
  <fonts count="6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/>
      <right style="double">
        <color auto="1"/>
      </right>
      <top style="thick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ck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49" fontId="2" fillId="0" borderId="0" xfId="0" applyNumberFormat="1" applyFont="1"/>
    <xf numFmtId="41" fontId="3" fillId="0" borderId="18" xfId="0" applyNumberFormat="1" applyFont="1" applyBorder="1"/>
    <xf numFmtId="41" fontId="3" fillId="0" borderId="18" xfId="0" applyNumberFormat="1" applyFont="1" applyBorder="1" applyAlignment="1">
      <alignment horizontal="right"/>
    </xf>
    <xf numFmtId="3" fontId="2" fillId="0" borderId="4" xfId="0" applyNumberFormat="1" applyFont="1" applyBorder="1"/>
    <xf numFmtId="0" fontId="2" fillId="0" borderId="4" xfId="0" applyFont="1" applyBorder="1"/>
    <xf numFmtId="3" fontId="4" fillId="0" borderId="4" xfId="0" applyNumberFormat="1" applyFont="1" applyBorder="1"/>
    <xf numFmtId="41" fontId="1" fillId="0" borderId="18" xfId="0" applyNumberFormat="1" applyFont="1" applyBorder="1"/>
    <xf numFmtId="0" fontId="3" fillId="0" borderId="4" xfId="0" applyFont="1" applyBorder="1"/>
    <xf numFmtId="3" fontId="3" fillId="0" borderId="4" xfId="0" applyNumberFormat="1" applyFont="1" applyBorder="1"/>
    <xf numFmtId="0" fontId="5" fillId="0" borderId="4" xfId="0" applyFont="1" applyBorder="1"/>
    <xf numFmtId="0" fontId="3" fillId="0" borderId="0" xfId="0" applyFont="1"/>
    <xf numFmtId="41" fontId="3" fillId="0" borderId="0" xfId="0" applyNumberFormat="1" applyFont="1"/>
    <xf numFmtId="0" fontId="2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3" xfId="0" applyFont="1" applyBorder="1"/>
    <xf numFmtId="0" fontId="2" fillId="0" borderId="0" xfId="0" applyFont="1" applyAlignment="1">
      <alignment horizontal="centerContinuous"/>
    </xf>
    <xf numFmtId="0" fontId="2" fillId="0" borderId="0" xfId="0" applyFont="1" applyBorder="1"/>
    <xf numFmtId="41" fontId="3" fillId="0" borderId="10" xfId="0" applyNumberFormat="1" applyFont="1" applyBorder="1"/>
    <xf numFmtId="41" fontId="3" fillId="0" borderId="0" xfId="0" applyNumberFormat="1" applyFont="1" applyBorder="1"/>
    <xf numFmtId="41" fontId="3" fillId="0" borderId="11" xfId="0" applyNumberFormat="1" applyFont="1" applyBorder="1"/>
    <xf numFmtId="41" fontId="3" fillId="0" borderId="15" xfId="0" applyNumberFormat="1" applyFont="1" applyBorder="1"/>
    <xf numFmtId="41" fontId="3" fillId="0" borderId="5" xfId="0" applyNumberFormat="1" applyFont="1" applyBorder="1"/>
    <xf numFmtId="0" fontId="2" fillId="0" borderId="10" xfId="0" applyFont="1" applyBorder="1" applyAlignment="1">
      <alignment horizontal="centerContinuous"/>
    </xf>
    <xf numFmtId="0" fontId="2" fillId="0" borderId="0" xfId="0" applyFont="1" applyBorder="1" applyAlignment="1">
      <alignment horizontal="centerContinuous"/>
    </xf>
    <xf numFmtId="0" fontId="2" fillId="0" borderId="11" xfId="0" applyFont="1" applyBorder="1" applyAlignment="1">
      <alignment horizontal="centerContinuous"/>
    </xf>
    <xf numFmtId="0" fontId="2" fillId="0" borderId="15" xfId="0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49" fontId="2" fillId="0" borderId="10" xfId="0" applyNumberFormat="1" applyFont="1" applyBorder="1" applyAlignment="1">
      <alignment horizontal="centerContinuous"/>
    </xf>
    <xf numFmtId="0" fontId="2" fillId="0" borderId="23" xfId="0" applyFont="1" applyBorder="1" applyAlignment="1">
      <alignment horizontal="centerContinuous"/>
    </xf>
    <xf numFmtId="49" fontId="2" fillId="0" borderId="24" xfId="0" applyNumberFormat="1" applyFont="1" applyBorder="1" applyAlignment="1">
      <alignment horizontal="centerContinuous"/>
    </xf>
    <xf numFmtId="0" fontId="2" fillId="0" borderId="27" xfId="0" applyFont="1" applyBorder="1" applyAlignment="1">
      <alignment horizontal="centerContinuous"/>
    </xf>
    <xf numFmtId="0" fontId="2" fillId="0" borderId="25" xfId="0" applyFont="1" applyBorder="1" applyAlignment="1">
      <alignment horizontal="centerContinuous"/>
    </xf>
    <xf numFmtId="0" fontId="2" fillId="0" borderId="24" xfId="0" applyFont="1" applyBorder="1" applyAlignment="1">
      <alignment horizontal="centerContinuous"/>
    </xf>
    <xf numFmtId="0" fontId="2" fillId="0" borderId="26" xfId="0" applyFont="1" applyBorder="1" applyAlignment="1">
      <alignment horizontal="centerContinuous"/>
    </xf>
    <xf numFmtId="0" fontId="2" fillId="0" borderId="16" xfId="0" applyFont="1" applyBorder="1"/>
    <xf numFmtId="0" fontId="2" fillId="0" borderId="17" xfId="0" applyFont="1" applyBorder="1"/>
    <xf numFmtId="41" fontId="3" fillId="0" borderId="29" xfId="0" applyNumberFormat="1" applyFont="1" applyBorder="1"/>
    <xf numFmtId="41" fontId="3" fillId="0" borderId="28" xfId="0" applyNumberFormat="1" applyFont="1" applyBorder="1"/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49" fontId="2" fillId="0" borderId="32" xfId="0" applyNumberFormat="1" applyFont="1" applyBorder="1" applyAlignment="1">
      <alignment horizontal="center"/>
    </xf>
    <xf numFmtId="0" fontId="2" fillId="0" borderId="32" xfId="0" applyNumberFormat="1" applyFont="1" applyBorder="1" applyAlignment="1">
      <alignment horizontal="center"/>
    </xf>
    <xf numFmtId="0" fontId="2" fillId="0" borderId="31" xfId="0" applyNumberFormat="1" applyFont="1" applyBorder="1" applyAlignment="1">
      <alignment horizontal="center"/>
    </xf>
    <xf numFmtId="0" fontId="3" fillId="0" borderId="0" xfId="0" applyFont="1" applyBorder="1"/>
    <xf numFmtId="41" fontId="3" fillId="0" borderId="19" xfId="0" applyNumberFormat="1" applyFont="1" applyBorder="1"/>
    <xf numFmtId="0" fontId="3" fillId="0" borderId="18" xfId="0" applyFont="1" applyBorder="1"/>
    <xf numFmtId="1" fontId="3" fillId="0" borderId="18" xfId="0" applyNumberFormat="1" applyFont="1" applyBorder="1" applyAlignment="1">
      <alignment horizontal="center"/>
    </xf>
    <xf numFmtId="0" fontId="3" fillId="0" borderId="18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" fontId="2" fillId="0" borderId="18" xfId="0" applyNumberFormat="1" applyFont="1" applyBorder="1" applyAlignment="1">
      <alignment horizontal="center"/>
    </xf>
    <xf numFmtId="0" fontId="2" fillId="0" borderId="18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41" fontId="2" fillId="0" borderId="4" xfId="0" applyNumberFormat="1" applyFont="1" applyBorder="1"/>
    <xf numFmtId="10" fontId="3" fillId="0" borderId="18" xfId="0" applyNumberFormat="1" applyFont="1" applyBorder="1"/>
    <xf numFmtId="10" fontId="3" fillId="0" borderId="19" xfId="0" applyNumberFormat="1" applyFont="1" applyBorder="1"/>
    <xf numFmtId="3" fontId="3" fillId="0" borderId="0" xfId="0" applyNumberFormat="1" applyFont="1" applyBorder="1"/>
    <xf numFmtId="10" fontId="3" fillId="0" borderId="18" xfId="0" applyNumberFormat="1" applyFont="1" applyBorder="1" applyAlignment="1">
      <alignment horizontal="center"/>
    </xf>
    <xf numFmtId="3" fontId="3" fillId="0" borderId="18" xfId="0" applyNumberFormat="1" applyFont="1" applyBorder="1"/>
    <xf numFmtId="0" fontId="3" fillId="0" borderId="34" xfId="0" applyNumberFormat="1" applyFont="1" applyBorder="1" applyAlignment="1">
      <alignment horizontal="center"/>
    </xf>
    <xf numFmtId="42" fontId="3" fillId="0" borderId="4" xfId="0" applyNumberFormat="1" applyFont="1" applyBorder="1"/>
    <xf numFmtId="10" fontId="3" fillId="0" borderId="0" xfId="0" applyNumberFormat="1" applyFont="1"/>
    <xf numFmtId="0" fontId="3" fillId="0" borderId="18" xfId="0" applyFont="1" applyBorder="1" applyAlignment="1">
      <alignment horizontal="center"/>
    </xf>
    <xf numFmtId="0" fontId="3" fillId="0" borderId="34" xfId="0" applyFont="1" applyBorder="1"/>
    <xf numFmtId="41" fontId="3" fillId="0" borderId="6" xfId="0" applyNumberFormat="1" applyFont="1" applyBorder="1"/>
    <xf numFmtId="0" fontId="3" fillId="0" borderId="7" xfId="0" applyFont="1" applyBorder="1"/>
    <xf numFmtId="0" fontId="3" fillId="0" borderId="9" xfId="0" applyFont="1" applyBorder="1"/>
    <xf numFmtId="0" fontId="3" fillId="0" borderId="20" xfId="0" applyFont="1" applyBorder="1"/>
    <xf numFmtId="0" fontId="3" fillId="0" borderId="9" xfId="0" applyNumberFormat="1" applyFont="1" applyBorder="1" applyAlignment="1">
      <alignment horizontal="center"/>
    </xf>
    <xf numFmtId="41" fontId="3" fillId="0" borderId="9" xfId="0" applyNumberFormat="1" applyFont="1" applyBorder="1"/>
    <xf numFmtId="1" fontId="3" fillId="0" borderId="9" xfId="0" applyNumberFormat="1" applyFont="1" applyBorder="1" applyAlignment="1">
      <alignment horizontal="center"/>
    </xf>
    <xf numFmtId="0" fontId="3" fillId="0" borderId="8" xfId="0" applyFont="1" applyBorder="1"/>
    <xf numFmtId="0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49" fontId="3" fillId="0" borderId="0" xfId="0" applyNumberFormat="1" applyFont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42"/>
  <sheetViews>
    <sheetView tabSelected="1" workbookViewId="0"/>
  </sheetViews>
  <sheetFormatPr defaultRowHeight="15" x14ac:dyDescent="0.25"/>
  <cols>
    <col min="1" max="1" width="9.140625" style="12"/>
    <col min="2" max="2" width="42.140625" style="12" bestFit="1" customWidth="1"/>
    <col min="3" max="3" width="4.42578125" style="12" customWidth="1"/>
    <col min="4" max="4" width="8" style="12" customWidth="1"/>
    <col min="5" max="5" width="7.7109375" style="12" customWidth="1"/>
    <col min="6" max="6" width="8.85546875" style="12" customWidth="1"/>
    <col min="7" max="7" width="8" style="12" customWidth="1"/>
    <col min="8" max="8" width="7.7109375" style="12" customWidth="1"/>
    <col min="9" max="9" width="8.85546875" style="12" customWidth="1"/>
    <col min="10" max="22" width="9.28515625" style="12" customWidth="1"/>
    <col min="23" max="23" width="9.28515625" style="12" bestFit="1" customWidth="1"/>
    <col min="24" max="16384" width="9.140625" style="11"/>
  </cols>
  <sheetData>
    <row r="1" spans="1:23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</row>
    <row r="2" spans="1:23" x14ac:dyDescent="0.25">
      <c r="A2" s="11"/>
      <c r="B2" s="12" t="s">
        <v>12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</row>
    <row r="3" spans="1:23" x14ac:dyDescent="0.25">
      <c r="A3" s="11"/>
      <c r="B3" s="13" t="s">
        <v>63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</row>
    <row r="4" spans="1:23" ht="15.75" thickBot="1" x14ac:dyDescent="0.3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</row>
    <row r="5" spans="1:23" ht="15.75" thickTop="1" x14ac:dyDescent="0.25">
      <c r="A5" s="11"/>
      <c r="B5" s="14"/>
      <c r="C5" s="15"/>
      <c r="D5" s="16"/>
      <c r="E5" s="15"/>
      <c r="F5" s="17"/>
      <c r="G5" s="16"/>
      <c r="H5" s="15"/>
      <c r="I5" s="18"/>
      <c r="J5" s="15"/>
      <c r="K5" s="15"/>
      <c r="L5" s="15"/>
      <c r="M5" s="15"/>
      <c r="N5" s="15"/>
      <c r="O5" s="17"/>
      <c r="P5" s="15"/>
      <c r="Q5" s="15"/>
      <c r="R5" s="15"/>
      <c r="S5" s="15"/>
      <c r="T5" s="15"/>
      <c r="U5" s="19"/>
      <c r="V5" s="20"/>
      <c r="W5" s="20"/>
    </row>
    <row r="6" spans="1:23" x14ac:dyDescent="0.25">
      <c r="A6" s="11"/>
      <c r="B6" s="5"/>
      <c r="C6" s="21"/>
      <c r="D6" s="22"/>
      <c r="E6" s="23"/>
      <c r="F6" s="24"/>
      <c r="G6" s="22"/>
      <c r="H6" s="23"/>
      <c r="I6" s="25"/>
      <c r="J6" s="23"/>
      <c r="K6" s="23"/>
      <c r="L6" s="23"/>
      <c r="M6" s="23"/>
      <c r="N6" s="23"/>
      <c r="O6" s="24"/>
      <c r="P6" s="23"/>
      <c r="Q6" s="23"/>
      <c r="R6" s="23"/>
      <c r="S6" s="23"/>
      <c r="T6" s="23"/>
      <c r="U6" s="26"/>
      <c r="V6" s="13"/>
      <c r="W6" s="13"/>
    </row>
    <row r="7" spans="1:23" x14ac:dyDescent="0.25">
      <c r="A7" s="11"/>
      <c r="B7" s="5"/>
      <c r="C7" s="21"/>
      <c r="D7" s="27" t="s">
        <v>1</v>
      </c>
      <c r="E7" s="28"/>
      <c r="F7" s="29"/>
      <c r="G7" s="27" t="s">
        <v>1</v>
      </c>
      <c r="H7" s="28"/>
      <c r="I7" s="30"/>
      <c r="J7" s="28" t="s">
        <v>2</v>
      </c>
      <c r="K7" s="28"/>
      <c r="L7" s="28"/>
      <c r="M7" s="28"/>
      <c r="N7" s="28"/>
      <c r="O7" s="29"/>
      <c r="P7" s="28" t="s">
        <v>3</v>
      </c>
      <c r="Q7" s="28"/>
      <c r="R7" s="28"/>
      <c r="S7" s="28"/>
      <c r="T7" s="28"/>
      <c r="U7" s="31"/>
      <c r="V7" s="13"/>
      <c r="W7" s="13"/>
    </row>
    <row r="8" spans="1:23" x14ac:dyDescent="0.25">
      <c r="A8" s="11"/>
      <c r="B8" s="5"/>
      <c r="C8" s="21"/>
      <c r="D8" s="32"/>
      <c r="E8" s="1" t="s">
        <v>64</v>
      </c>
      <c r="F8" s="33"/>
      <c r="G8" s="34"/>
      <c r="H8" s="1" t="s">
        <v>65</v>
      </c>
      <c r="I8" s="30"/>
      <c r="J8" s="35"/>
      <c r="K8" s="36"/>
      <c r="L8" s="36"/>
      <c r="M8" s="36"/>
      <c r="N8" s="36"/>
      <c r="O8" s="33"/>
      <c r="P8" s="37"/>
      <c r="Q8" s="36"/>
      <c r="R8" s="36"/>
      <c r="S8" s="36"/>
      <c r="T8" s="36"/>
      <c r="U8" s="38"/>
    </row>
    <row r="9" spans="1:23" x14ac:dyDescent="0.25">
      <c r="A9" s="11"/>
      <c r="B9" s="5"/>
      <c r="C9" s="21"/>
      <c r="D9" s="39"/>
      <c r="E9" s="39"/>
      <c r="F9" s="39"/>
      <c r="G9" s="39"/>
      <c r="H9" s="39"/>
      <c r="I9" s="40"/>
      <c r="J9" s="23"/>
      <c r="K9" s="23"/>
      <c r="L9" s="41"/>
      <c r="M9" s="42"/>
      <c r="N9" s="23"/>
      <c r="O9" s="24"/>
      <c r="P9" s="23"/>
      <c r="Q9" s="23"/>
      <c r="R9" s="41"/>
      <c r="S9" s="42"/>
      <c r="T9" s="23"/>
      <c r="U9" s="26"/>
    </row>
    <row r="10" spans="1:23" x14ac:dyDescent="0.25">
      <c r="A10" s="11"/>
      <c r="B10" s="5"/>
      <c r="C10" s="21"/>
      <c r="D10" s="43"/>
      <c r="E10" s="43"/>
      <c r="F10" s="43" t="s">
        <v>7</v>
      </c>
      <c r="G10" s="43"/>
      <c r="H10" s="43"/>
      <c r="I10" s="44" t="s">
        <v>7</v>
      </c>
      <c r="J10" s="45"/>
      <c r="K10" s="45"/>
      <c r="L10" s="46"/>
      <c r="M10" s="47"/>
      <c r="N10" s="45"/>
      <c r="O10" s="47"/>
      <c r="P10" s="45"/>
      <c r="Q10" s="45"/>
      <c r="R10" s="46"/>
      <c r="S10" s="47"/>
      <c r="T10" s="45"/>
      <c r="U10" s="48"/>
    </row>
    <row r="11" spans="1:23" x14ac:dyDescent="0.25">
      <c r="A11" s="11"/>
      <c r="B11" s="5"/>
      <c r="C11" s="21"/>
      <c r="D11" s="43"/>
      <c r="E11" s="43" t="s">
        <v>8</v>
      </c>
      <c r="F11" s="43" t="s">
        <v>8</v>
      </c>
      <c r="G11" s="43"/>
      <c r="H11" s="43" t="s">
        <v>8</v>
      </c>
      <c r="I11" s="44" t="s">
        <v>8</v>
      </c>
      <c r="J11" s="28" t="s">
        <v>5</v>
      </c>
      <c r="K11" s="28"/>
      <c r="L11" s="27" t="s">
        <v>4</v>
      </c>
      <c r="M11" s="29"/>
      <c r="N11" s="28" t="s">
        <v>6</v>
      </c>
      <c r="O11" s="29"/>
      <c r="P11" s="28" t="s">
        <v>5</v>
      </c>
      <c r="Q11" s="28"/>
      <c r="R11" s="27" t="s">
        <v>4</v>
      </c>
      <c r="S11" s="29"/>
      <c r="T11" s="28" t="s">
        <v>6</v>
      </c>
      <c r="U11" s="31"/>
    </row>
    <row r="12" spans="1:23" x14ac:dyDescent="0.25">
      <c r="A12" s="11"/>
      <c r="B12" s="49" t="s">
        <v>0</v>
      </c>
      <c r="C12" s="50"/>
      <c r="D12" s="51" t="s">
        <v>9</v>
      </c>
      <c r="E12" s="51" t="s">
        <v>10</v>
      </c>
      <c r="F12" s="51" t="s">
        <v>10</v>
      </c>
      <c r="G12" s="51" t="s">
        <v>9</v>
      </c>
      <c r="H12" s="51" t="s">
        <v>10</v>
      </c>
      <c r="I12" s="52" t="s">
        <v>10</v>
      </c>
      <c r="J12" s="53" t="s">
        <v>11</v>
      </c>
      <c r="K12" s="54" t="s">
        <v>7</v>
      </c>
      <c r="L12" s="55">
        <v>2016</v>
      </c>
      <c r="M12" s="56">
        <v>2015</v>
      </c>
      <c r="N12" s="56">
        <v>2016</v>
      </c>
      <c r="O12" s="56">
        <v>2015</v>
      </c>
      <c r="P12" s="54" t="s">
        <v>11</v>
      </c>
      <c r="Q12" s="54" t="s">
        <v>7</v>
      </c>
      <c r="R12" s="55">
        <v>2016</v>
      </c>
      <c r="S12" s="56">
        <v>2015</v>
      </c>
      <c r="T12" s="56">
        <v>2016</v>
      </c>
      <c r="U12" s="57">
        <v>2015</v>
      </c>
    </row>
    <row r="13" spans="1:23" x14ac:dyDescent="0.25">
      <c r="A13" s="11"/>
      <c r="B13" s="8"/>
      <c r="C13" s="58"/>
      <c r="D13" s="2"/>
      <c r="E13" s="2"/>
      <c r="F13" s="2"/>
      <c r="G13" s="2"/>
      <c r="H13" s="2"/>
      <c r="I13" s="59"/>
      <c r="J13" s="58"/>
      <c r="K13" s="60"/>
      <c r="L13" s="61"/>
      <c r="M13" s="61"/>
      <c r="N13" s="62"/>
      <c r="O13" s="62"/>
      <c r="P13" s="60"/>
      <c r="Q13" s="60"/>
      <c r="R13" s="2"/>
      <c r="S13" s="60"/>
      <c r="T13" s="61"/>
      <c r="U13" s="63"/>
    </row>
    <row r="14" spans="1:23" x14ac:dyDescent="0.25">
      <c r="A14" s="11"/>
      <c r="B14" s="5"/>
      <c r="C14" s="21"/>
      <c r="D14" s="2"/>
      <c r="E14" s="2"/>
      <c r="F14" s="2"/>
      <c r="G14" s="2"/>
      <c r="H14" s="2"/>
      <c r="I14" s="59"/>
      <c r="J14" s="45"/>
      <c r="K14" s="43"/>
      <c r="L14" s="64"/>
      <c r="M14" s="64"/>
      <c r="N14" s="65"/>
      <c r="O14" s="65"/>
      <c r="P14" s="43"/>
      <c r="Q14" s="43"/>
      <c r="R14" s="2"/>
      <c r="S14" s="43"/>
      <c r="T14" s="64"/>
      <c r="U14" s="66"/>
    </row>
    <row r="15" spans="1:23" x14ac:dyDescent="0.25">
      <c r="A15" s="12">
        <v>1</v>
      </c>
      <c r="B15" s="67" t="s">
        <v>66</v>
      </c>
      <c r="C15" s="23"/>
      <c r="D15" s="2">
        <v>11311</v>
      </c>
      <c r="E15" s="2">
        <v>7586</v>
      </c>
      <c r="F15" s="68">
        <f>(E15/D15)</f>
        <v>0.67067456458314911</v>
      </c>
      <c r="G15" s="2">
        <v>11221</v>
      </c>
      <c r="H15" s="2">
        <v>8048</v>
      </c>
      <c r="I15" s="69">
        <f>(H15/G15)</f>
        <v>0.71722662864272346</v>
      </c>
      <c r="J15" s="70">
        <f>(D15-G15)</f>
        <v>90</v>
      </c>
      <c r="K15" s="68">
        <f>(J15/G15)</f>
        <v>8.0206755191159426E-3</v>
      </c>
      <c r="L15" s="71">
        <f>(D15/D$17)</f>
        <v>1.0186419308357348</v>
      </c>
      <c r="M15" s="71">
        <f>(G15/G$17)</f>
        <v>1.0140985088115679</v>
      </c>
      <c r="N15" s="62"/>
      <c r="O15" s="62"/>
      <c r="P15" s="72">
        <f>(E15-H15)</f>
        <v>-462</v>
      </c>
      <c r="Q15" s="68">
        <f>(P15/H15)</f>
        <v>-5.7405566600397612E-2</v>
      </c>
      <c r="R15" s="68">
        <f>(E15/E$17)</f>
        <v>1.0280525816506301</v>
      </c>
      <c r="S15" s="68">
        <f>(H15/H$17)</f>
        <v>1.0083949379776971</v>
      </c>
      <c r="T15" s="61"/>
      <c r="U15" s="63"/>
    </row>
    <row r="16" spans="1:23" x14ac:dyDescent="0.25">
      <c r="A16" s="12">
        <v>2</v>
      </c>
      <c r="B16" s="4"/>
      <c r="C16" s="58"/>
      <c r="D16" s="2"/>
      <c r="E16" s="2"/>
      <c r="F16" s="2"/>
      <c r="G16" s="2"/>
      <c r="H16" s="2"/>
      <c r="I16" s="59"/>
      <c r="J16" s="58"/>
      <c r="K16" s="60"/>
      <c r="L16" s="61"/>
      <c r="M16" s="61"/>
      <c r="N16" s="62"/>
      <c r="O16" s="62"/>
      <c r="P16" s="60"/>
      <c r="Q16" s="60"/>
      <c r="R16" s="2"/>
      <c r="S16" s="60"/>
      <c r="T16" s="61"/>
      <c r="U16" s="63"/>
    </row>
    <row r="17" spans="1:21" x14ac:dyDescent="0.25">
      <c r="A17" s="12">
        <v>3</v>
      </c>
      <c r="B17" s="5" t="s">
        <v>67</v>
      </c>
      <c r="C17" s="58"/>
      <c r="D17" s="2">
        <f>(D19+D20+D21)</f>
        <v>11104</v>
      </c>
      <c r="E17" s="2">
        <f>(E19+E20+E21)</f>
        <v>7379</v>
      </c>
      <c r="F17" s="68">
        <f>(E17/D17)</f>
        <v>0.66453530259365989</v>
      </c>
      <c r="G17" s="2">
        <f>(G19+G20+G21)</f>
        <v>11065</v>
      </c>
      <c r="H17" s="2">
        <f>(H19+H20+H21)</f>
        <v>7981</v>
      </c>
      <c r="I17" s="69">
        <f>(H17/G17)</f>
        <v>0.72128332580207866</v>
      </c>
      <c r="J17" s="70">
        <f>(D17-G17)</f>
        <v>39</v>
      </c>
      <c r="K17" s="68">
        <f>(J17/G17)</f>
        <v>3.5246272028920016E-3</v>
      </c>
      <c r="L17" s="71">
        <f>(D17/D$17)</f>
        <v>1</v>
      </c>
      <c r="M17" s="71">
        <f>(G17/G$17)</f>
        <v>1</v>
      </c>
      <c r="N17" s="62"/>
      <c r="O17" s="62"/>
      <c r="P17" s="72">
        <f>(E17-H17)</f>
        <v>-602</v>
      </c>
      <c r="Q17" s="68">
        <f>(P17/H17)</f>
        <v>-7.5429144217516605E-2</v>
      </c>
      <c r="R17" s="68">
        <f>(E17/E$17)</f>
        <v>1</v>
      </c>
      <c r="S17" s="68">
        <f>(H17/H$17)</f>
        <v>1</v>
      </c>
      <c r="T17" s="61"/>
      <c r="U17" s="63"/>
    </row>
    <row r="18" spans="1:21" x14ac:dyDescent="0.25">
      <c r="A18" s="12">
        <v>4</v>
      </c>
      <c r="B18" s="4"/>
      <c r="C18" s="58"/>
      <c r="D18" s="3"/>
      <c r="E18" s="3"/>
      <c r="F18" s="2"/>
      <c r="G18" s="2"/>
      <c r="H18" s="2"/>
      <c r="I18" s="59"/>
      <c r="J18" s="70"/>
      <c r="K18" s="68"/>
      <c r="L18" s="71"/>
      <c r="M18" s="71"/>
      <c r="N18" s="62"/>
      <c r="O18" s="62"/>
      <c r="P18" s="72"/>
      <c r="Q18" s="68"/>
      <c r="R18" s="68"/>
      <c r="S18" s="68"/>
      <c r="T18" s="61"/>
      <c r="U18" s="63"/>
    </row>
    <row r="19" spans="1:21" x14ac:dyDescent="0.25">
      <c r="A19" s="12">
        <v>5</v>
      </c>
      <c r="B19" s="6" t="s">
        <v>68</v>
      </c>
      <c r="C19" s="58"/>
      <c r="D19" s="3">
        <f>(D28+D29+D37+D38)</f>
        <v>5405</v>
      </c>
      <c r="E19" s="3">
        <f>(E28+E29+E37+E38)</f>
        <v>3788</v>
      </c>
      <c r="F19" s="68">
        <f t="shared" ref="F19:F24" si="0">(E19/D19)</f>
        <v>0.70083256244218317</v>
      </c>
      <c r="G19" s="3">
        <f>(G28+G29+G37+G38)</f>
        <v>5376</v>
      </c>
      <c r="H19" s="3">
        <f>(H28+H29+H37+H38)</f>
        <v>4121</v>
      </c>
      <c r="I19" s="69">
        <f t="shared" ref="I19:I24" si="1">(H19/G19)</f>
        <v>0.76655505952380953</v>
      </c>
      <c r="J19" s="70">
        <f t="shared" ref="J19:J24" si="2">(D19-G19)</f>
        <v>29</v>
      </c>
      <c r="K19" s="68">
        <f t="shared" ref="K19:K24" si="3">(J19/G19)</f>
        <v>5.394345238095238E-3</v>
      </c>
      <c r="L19" s="71">
        <f t="shared" ref="L19:L24" si="4">(D19/D$17)</f>
        <v>0.4867615273775216</v>
      </c>
      <c r="M19" s="71">
        <f t="shared" ref="M19:M24" si="5">(G19/G$17)</f>
        <v>0.48585630366018978</v>
      </c>
      <c r="N19" s="62"/>
      <c r="O19" s="62"/>
      <c r="P19" s="72">
        <f t="shared" ref="P19:P24" si="6">(E19-H19)</f>
        <v>-333</v>
      </c>
      <c r="Q19" s="68">
        <f t="shared" ref="Q19:Q24" si="7">(P19/H19)</f>
        <v>-8.0805629701528756E-2</v>
      </c>
      <c r="R19" s="68">
        <f t="shared" ref="R19:R24" si="8">(E19/E$17)</f>
        <v>0.51334869223472013</v>
      </c>
      <c r="S19" s="68">
        <f t="shared" ref="S19:S24" si="9">(H19/H$17)</f>
        <v>0.51635133441924574</v>
      </c>
      <c r="T19" s="61"/>
      <c r="U19" s="63"/>
    </row>
    <row r="20" spans="1:21" x14ac:dyDescent="0.25">
      <c r="A20" s="12">
        <v>6</v>
      </c>
      <c r="B20" s="6" t="s">
        <v>69</v>
      </c>
      <c r="C20" s="58"/>
      <c r="D20" s="3">
        <f>(D30+D31+D32+D36+D41+D42+D43+D56+D60)</f>
        <v>4945</v>
      </c>
      <c r="E20" s="3">
        <f>(E30+E31+E32+E36+E41+E42+E43+E56+E60)</f>
        <v>3203</v>
      </c>
      <c r="F20" s="68">
        <f t="shared" si="0"/>
        <v>0.64772497472194135</v>
      </c>
      <c r="G20" s="3">
        <f>(G30+G31+G32+G36+G41+G42+G43+G56+G60)</f>
        <v>4422</v>
      </c>
      <c r="H20" s="3">
        <f>(H30+H31+H32+H36+H41+H42+H43+H56+H60)</f>
        <v>3267</v>
      </c>
      <c r="I20" s="69">
        <f t="shared" si="1"/>
        <v>0.73880597014925375</v>
      </c>
      <c r="J20" s="70">
        <f t="shared" si="2"/>
        <v>523</v>
      </c>
      <c r="K20" s="68">
        <f t="shared" si="3"/>
        <v>0.1182722749886929</v>
      </c>
      <c r="L20" s="71">
        <f t="shared" si="4"/>
        <v>0.44533501440922191</v>
      </c>
      <c r="M20" s="71">
        <f t="shared" si="5"/>
        <v>0.39963849977406235</v>
      </c>
      <c r="N20" s="61"/>
      <c r="O20" s="61"/>
      <c r="P20" s="72">
        <f t="shared" si="6"/>
        <v>-64</v>
      </c>
      <c r="Q20" s="68">
        <f t="shared" si="7"/>
        <v>-1.9589837771655953E-2</v>
      </c>
      <c r="R20" s="68">
        <f t="shared" si="8"/>
        <v>0.43406965713511314</v>
      </c>
      <c r="S20" s="68">
        <f t="shared" si="9"/>
        <v>0.40934719959904775</v>
      </c>
      <c r="T20" s="61"/>
      <c r="U20" s="63"/>
    </row>
    <row r="21" spans="1:21" x14ac:dyDescent="0.25">
      <c r="A21" s="12">
        <v>7</v>
      </c>
      <c r="B21" s="6" t="s">
        <v>40</v>
      </c>
      <c r="C21" s="58"/>
      <c r="D21" s="3">
        <f>(D22+D23+D24)</f>
        <v>754</v>
      </c>
      <c r="E21" s="3">
        <f>(E22+E23+E24)</f>
        <v>388</v>
      </c>
      <c r="F21" s="68">
        <f t="shared" si="0"/>
        <v>0.51458885941644561</v>
      </c>
      <c r="G21" s="3">
        <f>(G22+G23+G24)</f>
        <v>1267</v>
      </c>
      <c r="H21" s="3">
        <f>(H22+H23+H24)</f>
        <v>593</v>
      </c>
      <c r="I21" s="69">
        <f t="shared" si="1"/>
        <v>0.46803472770323601</v>
      </c>
      <c r="J21" s="70">
        <f t="shared" si="2"/>
        <v>-513</v>
      </c>
      <c r="K21" s="68">
        <f t="shared" si="3"/>
        <v>-0.40489344909234409</v>
      </c>
      <c r="L21" s="71">
        <f t="shared" si="4"/>
        <v>6.7903458213256482E-2</v>
      </c>
      <c r="M21" s="71">
        <f t="shared" si="5"/>
        <v>0.11450519656574785</v>
      </c>
      <c r="N21" s="61"/>
      <c r="O21" s="61"/>
      <c r="P21" s="72">
        <f t="shared" si="6"/>
        <v>-205</v>
      </c>
      <c r="Q21" s="68">
        <f t="shared" si="7"/>
        <v>-0.34569983136593591</v>
      </c>
      <c r="R21" s="68">
        <f t="shared" si="8"/>
        <v>5.258165063016669E-2</v>
      </c>
      <c r="S21" s="68">
        <f t="shared" si="9"/>
        <v>7.4301465981706546E-2</v>
      </c>
      <c r="T21" s="61"/>
      <c r="U21" s="63"/>
    </row>
    <row r="22" spans="1:21" x14ac:dyDescent="0.25">
      <c r="A22" s="12">
        <v>8</v>
      </c>
      <c r="B22" s="6" t="s">
        <v>70</v>
      </c>
      <c r="C22" s="58"/>
      <c r="D22" s="2">
        <f>(D50+D67)</f>
        <v>176</v>
      </c>
      <c r="E22" s="2">
        <f>(E50+E67)</f>
        <v>149</v>
      </c>
      <c r="F22" s="68">
        <f t="shared" si="0"/>
        <v>0.84659090909090906</v>
      </c>
      <c r="G22" s="2">
        <f>(G50+G67)</f>
        <v>355</v>
      </c>
      <c r="H22" s="2">
        <f>(H50+H67)</f>
        <v>208</v>
      </c>
      <c r="I22" s="69">
        <f t="shared" si="1"/>
        <v>0.58591549295774648</v>
      </c>
      <c r="J22" s="70">
        <f t="shared" si="2"/>
        <v>-179</v>
      </c>
      <c r="K22" s="68">
        <f t="shared" si="3"/>
        <v>-0.50422535211267605</v>
      </c>
      <c r="L22" s="71">
        <f t="shared" si="4"/>
        <v>1.5850144092219021E-2</v>
      </c>
      <c r="M22" s="71">
        <f t="shared" si="5"/>
        <v>3.2083145051965654E-2</v>
      </c>
      <c r="N22" s="61"/>
      <c r="O22" s="61"/>
      <c r="P22" s="72">
        <f t="shared" si="6"/>
        <v>-59</v>
      </c>
      <c r="Q22" s="68">
        <f t="shared" si="7"/>
        <v>-0.28365384615384615</v>
      </c>
      <c r="R22" s="68">
        <f t="shared" si="8"/>
        <v>2.019243799972896E-2</v>
      </c>
      <c r="S22" s="68">
        <f t="shared" si="9"/>
        <v>2.6061897005387795E-2</v>
      </c>
      <c r="T22" s="61"/>
      <c r="U22" s="63"/>
    </row>
    <row r="23" spans="1:21" x14ac:dyDescent="0.25">
      <c r="A23" s="12">
        <v>9</v>
      </c>
      <c r="B23" s="6" t="s">
        <v>71</v>
      </c>
      <c r="C23" s="58"/>
      <c r="D23" s="2">
        <f>(D33)</f>
        <v>486</v>
      </c>
      <c r="E23" s="2">
        <f>(E33)</f>
        <v>158</v>
      </c>
      <c r="F23" s="68">
        <f t="shared" si="0"/>
        <v>0.32510288065843623</v>
      </c>
      <c r="G23" s="2">
        <f>(G33)</f>
        <v>501</v>
      </c>
      <c r="H23" s="2">
        <f>(H33)</f>
        <v>145</v>
      </c>
      <c r="I23" s="69">
        <f t="shared" si="1"/>
        <v>0.28942115768463073</v>
      </c>
      <c r="J23" s="70">
        <f t="shared" si="2"/>
        <v>-15</v>
      </c>
      <c r="K23" s="68">
        <f t="shared" si="3"/>
        <v>-2.9940119760479042E-2</v>
      </c>
      <c r="L23" s="71">
        <f t="shared" si="4"/>
        <v>4.3768011527377519E-2</v>
      </c>
      <c r="M23" s="71">
        <f t="shared" si="5"/>
        <v>4.527790329868956E-2</v>
      </c>
      <c r="N23" s="61"/>
      <c r="O23" s="61"/>
      <c r="P23" s="72">
        <f t="shared" si="6"/>
        <v>13</v>
      </c>
      <c r="Q23" s="68">
        <f t="shared" si="7"/>
        <v>8.9655172413793102E-2</v>
      </c>
      <c r="R23" s="68">
        <f t="shared" si="8"/>
        <v>2.1412115462799839E-2</v>
      </c>
      <c r="S23" s="68">
        <f t="shared" si="9"/>
        <v>1.8168149354717455E-2</v>
      </c>
      <c r="T23" s="61"/>
      <c r="U23" s="63"/>
    </row>
    <row r="24" spans="1:21" x14ac:dyDescent="0.25">
      <c r="A24" s="12">
        <v>10</v>
      </c>
      <c r="B24" s="6" t="s">
        <v>72</v>
      </c>
      <c r="C24" s="58"/>
      <c r="D24" s="2">
        <f>(D49+D58+D62+D66+D69)</f>
        <v>92</v>
      </c>
      <c r="E24" s="2">
        <f>(E49+E58+E62+E66+E69)</f>
        <v>81</v>
      </c>
      <c r="F24" s="68">
        <f t="shared" si="0"/>
        <v>0.88043478260869568</v>
      </c>
      <c r="G24" s="2">
        <f>(G49+G58+G62+G66+G69)</f>
        <v>411</v>
      </c>
      <c r="H24" s="2">
        <f>(H49+H58+H62+H66+H69)</f>
        <v>240</v>
      </c>
      <c r="I24" s="69">
        <f t="shared" si="1"/>
        <v>0.58394160583941601</v>
      </c>
      <c r="J24" s="70">
        <f t="shared" si="2"/>
        <v>-319</v>
      </c>
      <c r="K24" s="68">
        <f t="shared" si="3"/>
        <v>-0.77615571776155723</v>
      </c>
      <c r="L24" s="71">
        <f t="shared" si="4"/>
        <v>8.285302593659942E-3</v>
      </c>
      <c r="M24" s="71">
        <f t="shared" si="5"/>
        <v>3.7144148215092633E-2</v>
      </c>
      <c r="N24" s="61"/>
      <c r="O24" s="61"/>
      <c r="P24" s="72">
        <f t="shared" si="6"/>
        <v>-159</v>
      </c>
      <c r="Q24" s="68">
        <f t="shared" si="7"/>
        <v>-0.66249999999999998</v>
      </c>
      <c r="R24" s="68">
        <f t="shared" si="8"/>
        <v>1.0977097167637891E-2</v>
      </c>
      <c r="S24" s="68">
        <f t="shared" si="9"/>
        <v>3.0071419621601304E-2</v>
      </c>
      <c r="T24" s="61"/>
      <c r="U24" s="63"/>
    </row>
    <row r="25" spans="1:21" x14ac:dyDescent="0.25">
      <c r="A25" s="12">
        <v>11</v>
      </c>
      <c r="B25" s="4"/>
      <c r="C25" s="58"/>
      <c r="D25" s="7"/>
      <c r="E25" s="7"/>
      <c r="F25" s="2"/>
      <c r="G25" s="2"/>
      <c r="H25" s="2"/>
      <c r="I25" s="59"/>
      <c r="J25" s="23"/>
      <c r="K25" s="2"/>
      <c r="L25" s="2"/>
      <c r="M25" s="2"/>
      <c r="N25" s="60"/>
      <c r="O25" s="2"/>
      <c r="P25" s="2"/>
      <c r="Q25" s="2"/>
      <c r="R25" s="2"/>
      <c r="S25" s="2"/>
      <c r="T25" s="60"/>
      <c r="U25" s="26"/>
    </row>
    <row r="26" spans="1:21" x14ac:dyDescent="0.25">
      <c r="A26" s="12">
        <v>12</v>
      </c>
      <c r="B26" s="4"/>
      <c r="C26" s="58"/>
      <c r="D26" s="7"/>
      <c r="E26" s="7"/>
      <c r="F26" s="2"/>
      <c r="G26" s="2"/>
      <c r="H26" s="2"/>
      <c r="I26" s="59"/>
      <c r="J26" s="23"/>
      <c r="K26" s="2"/>
      <c r="L26" s="2"/>
      <c r="M26" s="2"/>
      <c r="N26" s="60"/>
      <c r="O26" s="2"/>
      <c r="P26" s="2"/>
      <c r="Q26" s="2"/>
      <c r="R26" s="2"/>
      <c r="S26" s="2"/>
      <c r="T26" s="60"/>
      <c r="U26" s="26"/>
    </row>
    <row r="27" spans="1:21" x14ac:dyDescent="0.25">
      <c r="A27" s="12">
        <v>13</v>
      </c>
      <c r="B27" s="5" t="s">
        <v>13</v>
      </c>
      <c r="C27" s="58"/>
      <c r="D27" s="2">
        <f>SUM(D28:D33)</f>
        <v>4866</v>
      </c>
      <c r="E27" s="2">
        <f>SUM(E28:E33)</f>
        <v>3193</v>
      </c>
      <c r="F27" s="68">
        <f t="shared" ref="F27:F33" si="10">(E27/D27)</f>
        <v>0.65618577887381835</v>
      </c>
      <c r="G27" s="7">
        <f>SUM(G28:G33)</f>
        <v>5532</v>
      </c>
      <c r="H27" s="7">
        <f>SUM(H28:H33)</f>
        <v>3625</v>
      </c>
      <c r="I27" s="69">
        <f t="shared" ref="I27:I33" si="11">(H27/G27)</f>
        <v>0.65527838033261032</v>
      </c>
      <c r="J27" s="70">
        <f t="shared" ref="J27:J33" si="12">(D27-G27)</f>
        <v>-666</v>
      </c>
      <c r="K27" s="68">
        <f t="shared" ref="K27:K33" si="13">(J27/G27)</f>
        <v>-0.12039045553145336</v>
      </c>
      <c r="L27" s="71">
        <f t="shared" ref="L27:L33" si="14">(D27/D$17)</f>
        <v>0.43822046109510088</v>
      </c>
      <c r="M27" s="71">
        <f t="shared" ref="M27:M33" si="15">(G27/G$17)</f>
        <v>0.49995481247175777</v>
      </c>
      <c r="N27" s="61"/>
      <c r="O27" s="61"/>
      <c r="P27" s="72">
        <f t="shared" ref="P27:P33" si="16">(E27-H27)</f>
        <v>-432</v>
      </c>
      <c r="Q27" s="68">
        <f t="shared" ref="Q27:Q33" si="17">(P27/H27)</f>
        <v>-0.11917241379310345</v>
      </c>
      <c r="R27" s="68">
        <f t="shared" ref="R27:R33" si="18">(E27/E$17)</f>
        <v>0.43271445995392327</v>
      </c>
      <c r="S27" s="68">
        <f t="shared" ref="S27:S33" si="19">(H27/H$17)</f>
        <v>0.45420373386793633</v>
      </c>
      <c r="T27" s="61"/>
      <c r="U27" s="63"/>
    </row>
    <row r="28" spans="1:21" x14ac:dyDescent="0.25">
      <c r="A28" s="12">
        <v>14</v>
      </c>
      <c r="B28" s="8" t="s">
        <v>14</v>
      </c>
      <c r="D28" s="2">
        <v>1509</v>
      </c>
      <c r="E28" s="2">
        <v>1187</v>
      </c>
      <c r="F28" s="68">
        <f t="shared" si="10"/>
        <v>0.78661365142478468</v>
      </c>
      <c r="G28" s="7">
        <v>2236</v>
      </c>
      <c r="H28" s="7">
        <v>1792</v>
      </c>
      <c r="I28" s="69">
        <f t="shared" si="11"/>
        <v>0.80143112701252239</v>
      </c>
      <c r="J28" s="70">
        <f t="shared" si="12"/>
        <v>-727</v>
      </c>
      <c r="K28" s="68">
        <f t="shared" si="13"/>
        <v>-0.32513416815742396</v>
      </c>
      <c r="L28" s="71">
        <f t="shared" si="14"/>
        <v>0.13589697406340057</v>
      </c>
      <c r="M28" s="71">
        <f t="shared" si="15"/>
        <v>0.20207862629914145</v>
      </c>
      <c r="N28" s="62">
        <v>3</v>
      </c>
      <c r="O28" s="62">
        <v>1</v>
      </c>
      <c r="P28" s="72">
        <f t="shared" si="16"/>
        <v>-605</v>
      </c>
      <c r="Q28" s="68">
        <f t="shared" si="17"/>
        <v>-0.33761160714285715</v>
      </c>
      <c r="R28" s="68">
        <f t="shared" si="18"/>
        <v>0.16086190540723674</v>
      </c>
      <c r="S28" s="68">
        <f t="shared" si="19"/>
        <v>0.22453326650795641</v>
      </c>
      <c r="T28" s="86">
        <v>1</v>
      </c>
      <c r="U28" s="73">
        <v>1</v>
      </c>
    </row>
    <row r="29" spans="1:21" x14ac:dyDescent="0.25">
      <c r="A29" s="12">
        <v>15</v>
      </c>
      <c r="B29" s="8" t="s">
        <v>15</v>
      </c>
      <c r="D29" s="2">
        <v>732</v>
      </c>
      <c r="E29" s="2">
        <v>541</v>
      </c>
      <c r="F29" s="68">
        <f t="shared" si="10"/>
        <v>0.73907103825136611</v>
      </c>
      <c r="G29" s="7">
        <v>904</v>
      </c>
      <c r="H29" s="7">
        <v>543</v>
      </c>
      <c r="I29" s="69">
        <f t="shared" si="11"/>
        <v>0.60066371681415931</v>
      </c>
      <c r="J29" s="70">
        <f t="shared" si="12"/>
        <v>-172</v>
      </c>
      <c r="K29" s="68">
        <f t="shared" si="13"/>
        <v>-0.19026548672566371</v>
      </c>
      <c r="L29" s="71">
        <f t="shared" si="14"/>
        <v>6.5922190201729111E-2</v>
      </c>
      <c r="M29" s="71">
        <f t="shared" si="15"/>
        <v>8.1699051061906919E-2</v>
      </c>
      <c r="N29" s="62">
        <v>6</v>
      </c>
      <c r="O29" s="62">
        <v>6</v>
      </c>
      <c r="P29" s="72">
        <f t="shared" si="16"/>
        <v>-2</v>
      </c>
      <c r="Q29" s="68">
        <f t="shared" si="17"/>
        <v>-3.6832412523020259E-3</v>
      </c>
      <c r="R29" s="68">
        <f t="shared" si="18"/>
        <v>7.331616750237159E-2</v>
      </c>
      <c r="S29" s="68">
        <f t="shared" si="19"/>
        <v>6.8036586893872944E-2</v>
      </c>
      <c r="T29" s="86">
        <v>7</v>
      </c>
      <c r="U29" s="73">
        <v>6</v>
      </c>
    </row>
    <row r="30" spans="1:21" x14ac:dyDescent="0.25">
      <c r="A30" s="12">
        <v>16</v>
      </c>
      <c r="B30" s="8" t="s">
        <v>16</v>
      </c>
      <c r="D30" s="2">
        <v>166</v>
      </c>
      <c r="E30" s="2">
        <v>166</v>
      </c>
      <c r="F30" s="68">
        <f t="shared" si="10"/>
        <v>1</v>
      </c>
      <c r="G30" s="7">
        <v>234</v>
      </c>
      <c r="H30" s="7">
        <v>176</v>
      </c>
      <c r="I30" s="69">
        <f t="shared" si="11"/>
        <v>0.75213675213675213</v>
      </c>
      <c r="J30" s="70">
        <f t="shared" si="12"/>
        <v>-68</v>
      </c>
      <c r="K30" s="68">
        <f t="shared" si="13"/>
        <v>-0.29059829059829062</v>
      </c>
      <c r="L30" s="71">
        <f t="shared" si="14"/>
        <v>1.494956772334294E-2</v>
      </c>
      <c r="M30" s="71">
        <f t="shared" si="15"/>
        <v>2.1147763217352011E-2</v>
      </c>
      <c r="N30" s="62">
        <v>12</v>
      </c>
      <c r="O30" s="62">
        <v>13</v>
      </c>
      <c r="P30" s="72">
        <f t="shared" si="16"/>
        <v>-10</v>
      </c>
      <c r="Q30" s="68">
        <f t="shared" si="17"/>
        <v>-5.6818181818181816E-2</v>
      </c>
      <c r="R30" s="68">
        <f t="shared" si="18"/>
        <v>2.2496273207751726E-2</v>
      </c>
      <c r="S30" s="68">
        <f t="shared" si="19"/>
        <v>2.205237438917429E-2</v>
      </c>
      <c r="T30" s="86">
        <v>11</v>
      </c>
      <c r="U30" s="73">
        <v>11</v>
      </c>
    </row>
    <row r="31" spans="1:21" x14ac:dyDescent="0.25">
      <c r="A31" s="12">
        <v>17</v>
      </c>
      <c r="B31" s="8" t="s">
        <v>17</v>
      </c>
      <c r="D31" s="2">
        <v>421</v>
      </c>
      <c r="E31" s="2">
        <v>413</v>
      </c>
      <c r="F31" s="68">
        <f t="shared" si="10"/>
        <v>0.98099762470308793</v>
      </c>
      <c r="G31" s="7">
        <v>664</v>
      </c>
      <c r="H31" s="7">
        <v>254</v>
      </c>
      <c r="I31" s="69">
        <f t="shared" si="11"/>
        <v>0.38253012048192769</v>
      </c>
      <c r="J31" s="70">
        <f t="shared" si="12"/>
        <v>-243</v>
      </c>
      <c r="K31" s="68">
        <f t="shared" si="13"/>
        <v>-0.36596385542168675</v>
      </c>
      <c r="L31" s="71">
        <f t="shared" si="14"/>
        <v>3.7914265129682996E-2</v>
      </c>
      <c r="M31" s="71">
        <f t="shared" si="15"/>
        <v>6.0009037505648441E-2</v>
      </c>
      <c r="N31" s="62">
        <v>10</v>
      </c>
      <c r="O31" s="62">
        <v>7</v>
      </c>
      <c r="P31" s="72">
        <f t="shared" si="16"/>
        <v>159</v>
      </c>
      <c r="Q31" s="68">
        <f t="shared" si="17"/>
        <v>0.62598425196850394</v>
      </c>
      <c r="R31" s="68">
        <f t="shared" si="18"/>
        <v>5.5969643583141347E-2</v>
      </c>
      <c r="S31" s="68">
        <f t="shared" si="19"/>
        <v>3.1825585766194715E-2</v>
      </c>
      <c r="T31" s="86">
        <v>9</v>
      </c>
      <c r="U31" s="73">
        <v>10</v>
      </c>
    </row>
    <row r="32" spans="1:21" x14ac:dyDescent="0.25">
      <c r="A32" s="12">
        <v>18</v>
      </c>
      <c r="B32" s="8" t="s">
        <v>18</v>
      </c>
      <c r="D32" s="2">
        <v>1552</v>
      </c>
      <c r="E32" s="2">
        <v>728</v>
      </c>
      <c r="F32" s="68">
        <f t="shared" si="10"/>
        <v>0.46907216494845361</v>
      </c>
      <c r="G32" s="7">
        <v>993</v>
      </c>
      <c r="H32" s="7">
        <v>715</v>
      </c>
      <c r="I32" s="69">
        <f t="shared" si="11"/>
        <v>0.72004028197381675</v>
      </c>
      <c r="J32" s="70">
        <f t="shared" si="12"/>
        <v>559</v>
      </c>
      <c r="K32" s="68">
        <f t="shared" si="13"/>
        <v>0.56294058408862035</v>
      </c>
      <c r="L32" s="71">
        <f t="shared" si="14"/>
        <v>0.13976945244956773</v>
      </c>
      <c r="M32" s="71">
        <f t="shared" si="15"/>
        <v>8.9742431089019428E-2</v>
      </c>
      <c r="N32" s="62">
        <v>2</v>
      </c>
      <c r="O32" s="62">
        <v>4</v>
      </c>
      <c r="P32" s="72">
        <f t="shared" si="16"/>
        <v>13</v>
      </c>
      <c r="Q32" s="68">
        <f t="shared" si="17"/>
        <v>1.8181818181818181E-2</v>
      </c>
      <c r="R32" s="68">
        <f t="shared" si="18"/>
        <v>9.865835479062203E-2</v>
      </c>
      <c r="S32" s="68">
        <f t="shared" si="19"/>
        <v>8.9587770956020552E-2</v>
      </c>
      <c r="T32" s="86">
        <v>4</v>
      </c>
      <c r="U32" s="73">
        <v>4</v>
      </c>
    </row>
    <row r="33" spans="1:21" x14ac:dyDescent="0.25">
      <c r="A33" s="12">
        <v>19</v>
      </c>
      <c r="B33" s="8" t="s">
        <v>19</v>
      </c>
      <c r="D33" s="2">
        <v>486</v>
      </c>
      <c r="E33" s="2">
        <v>158</v>
      </c>
      <c r="F33" s="68">
        <f t="shared" si="10"/>
        <v>0.32510288065843623</v>
      </c>
      <c r="G33" s="7">
        <v>501</v>
      </c>
      <c r="H33" s="7">
        <v>145</v>
      </c>
      <c r="I33" s="69">
        <f t="shared" si="11"/>
        <v>0.28942115768463073</v>
      </c>
      <c r="J33" s="70">
        <f t="shared" si="12"/>
        <v>-15</v>
      </c>
      <c r="K33" s="68">
        <f t="shared" si="13"/>
        <v>-2.9940119760479042E-2</v>
      </c>
      <c r="L33" s="71">
        <f t="shared" si="14"/>
        <v>4.3768011527377519E-2</v>
      </c>
      <c r="M33" s="71">
        <f t="shared" si="15"/>
        <v>4.527790329868956E-2</v>
      </c>
      <c r="N33" s="62">
        <v>8</v>
      </c>
      <c r="O33" s="62">
        <v>9</v>
      </c>
      <c r="P33" s="72">
        <f t="shared" si="16"/>
        <v>13</v>
      </c>
      <c r="Q33" s="68">
        <f t="shared" si="17"/>
        <v>8.9655172413793102E-2</v>
      </c>
      <c r="R33" s="68">
        <f t="shared" si="18"/>
        <v>2.1412115462799839E-2</v>
      </c>
      <c r="S33" s="68">
        <f t="shared" si="19"/>
        <v>1.8168149354717455E-2</v>
      </c>
      <c r="T33" s="86">
        <v>12</v>
      </c>
      <c r="U33" s="73">
        <v>13</v>
      </c>
    </row>
    <row r="34" spans="1:21" x14ac:dyDescent="0.25">
      <c r="A34" s="12">
        <v>20</v>
      </c>
      <c r="B34" s="9"/>
      <c r="D34" s="2"/>
      <c r="E34" s="2"/>
      <c r="F34" s="2"/>
      <c r="G34" s="2"/>
      <c r="H34" s="2"/>
      <c r="I34" s="59"/>
      <c r="J34" s="70"/>
      <c r="K34" s="68"/>
      <c r="L34" s="71"/>
      <c r="M34" s="71"/>
      <c r="N34" s="62"/>
      <c r="O34" s="62"/>
      <c r="P34" s="72"/>
      <c r="Q34" s="68"/>
      <c r="R34" s="68"/>
      <c r="S34" s="68"/>
      <c r="T34" s="86"/>
      <c r="U34" s="73"/>
    </row>
    <row r="35" spans="1:21" x14ac:dyDescent="0.25">
      <c r="A35" s="12">
        <v>21</v>
      </c>
      <c r="B35" s="5" t="s">
        <v>20</v>
      </c>
      <c r="D35" s="2">
        <f>SUM(D36:D38)</f>
        <v>4509</v>
      </c>
      <c r="E35" s="2">
        <f>SUM(E36:E38)</f>
        <v>2633</v>
      </c>
      <c r="F35" s="68">
        <f t="shared" ref="F35:F38" si="20">(E35/D35)</f>
        <v>0.5839432246617875</v>
      </c>
      <c r="G35" s="7">
        <f>SUM(G36:G38)</f>
        <v>3157</v>
      </c>
      <c r="H35" s="7">
        <f>SUM(H36:H38)</f>
        <v>2308</v>
      </c>
      <c r="I35" s="69">
        <f t="shared" ref="I35:I38" si="21">(H35/G35)</f>
        <v>0.73107380424453594</v>
      </c>
      <c r="J35" s="70">
        <f t="shared" ref="J35:J38" si="22">(D35-G35)</f>
        <v>1352</v>
      </c>
      <c r="K35" s="68">
        <f t="shared" ref="K35:K38" si="23">(J35/G35)</f>
        <v>0.42825467215711116</v>
      </c>
      <c r="L35" s="71">
        <f t="shared" ref="L35:L38" si="24">(D35/D$17)</f>
        <v>0.40606988472622479</v>
      </c>
      <c r="M35" s="71">
        <f t="shared" ref="M35:M38" si="25">(G35/G$17)</f>
        <v>0.28531405332128335</v>
      </c>
      <c r="N35" s="62"/>
      <c r="O35" s="62"/>
      <c r="P35" s="72">
        <f t="shared" ref="P35:P38" si="26">(E35-H35)</f>
        <v>325</v>
      </c>
      <c r="Q35" s="68">
        <f t="shared" ref="Q35:Q38" si="27">(P35/H35)</f>
        <v>0.14081455805892548</v>
      </c>
      <c r="R35" s="68">
        <f t="shared" ref="R35:R38" si="28">(E35/E$17)</f>
        <v>0.35682341780729099</v>
      </c>
      <c r="S35" s="68">
        <f t="shared" ref="S35:S38" si="29">(H35/H$17)</f>
        <v>0.28918681869439922</v>
      </c>
      <c r="T35" s="86"/>
      <c r="U35" s="73"/>
    </row>
    <row r="36" spans="1:21" x14ac:dyDescent="0.25">
      <c r="A36" s="12">
        <v>22</v>
      </c>
      <c r="B36" s="8" t="s">
        <v>21</v>
      </c>
      <c r="D36" s="2">
        <v>1345</v>
      </c>
      <c r="E36" s="2">
        <v>573</v>
      </c>
      <c r="F36" s="68">
        <f t="shared" si="20"/>
        <v>0.42602230483271375</v>
      </c>
      <c r="G36" s="7">
        <v>921</v>
      </c>
      <c r="H36" s="7">
        <v>522</v>
      </c>
      <c r="I36" s="69">
        <f t="shared" si="21"/>
        <v>0.5667752442996743</v>
      </c>
      <c r="J36" s="70">
        <f t="shared" si="22"/>
        <v>424</v>
      </c>
      <c r="K36" s="68">
        <f t="shared" si="23"/>
        <v>0.46036916395222582</v>
      </c>
      <c r="L36" s="71">
        <f t="shared" si="24"/>
        <v>0.12112752161383285</v>
      </c>
      <c r="M36" s="71">
        <f t="shared" si="25"/>
        <v>8.3235427022141886E-2</v>
      </c>
      <c r="N36" s="62">
        <v>5</v>
      </c>
      <c r="O36" s="62">
        <v>5</v>
      </c>
      <c r="P36" s="72">
        <f t="shared" si="26"/>
        <v>51</v>
      </c>
      <c r="Q36" s="68">
        <f t="shared" si="27"/>
        <v>9.7701149425287362E-2</v>
      </c>
      <c r="R36" s="68">
        <f t="shared" si="28"/>
        <v>7.7652798482179153E-2</v>
      </c>
      <c r="S36" s="68">
        <f t="shared" si="29"/>
        <v>6.5405337676982839E-2</v>
      </c>
      <c r="T36" s="86">
        <v>5</v>
      </c>
      <c r="U36" s="73">
        <v>7</v>
      </c>
    </row>
    <row r="37" spans="1:21" x14ac:dyDescent="0.25">
      <c r="A37" s="12">
        <v>23</v>
      </c>
      <c r="B37" s="8" t="s">
        <v>22</v>
      </c>
      <c r="D37" s="2">
        <v>1700</v>
      </c>
      <c r="E37" s="2">
        <v>949</v>
      </c>
      <c r="F37" s="68">
        <f t="shared" si="20"/>
        <v>0.55823529411764705</v>
      </c>
      <c r="G37" s="7">
        <v>994</v>
      </c>
      <c r="H37" s="7">
        <v>863</v>
      </c>
      <c r="I37" s="69">
        <f t="shared" si="21"/>
        <v>0.86820925553319916</v>
      </c>
      <c r="J37" s="70">
        <f t="shared" si="22"/>
        <v>706</v>
      </c>
      <c r="K37" s="68">
        <f t="shared" si="23"/>
        <v>0.71026156941649898</v>
      </c>
      <c r="L37" s="71">
        <f t="shared" si="24"/>
        <v>0.15309798270893371</v>
      </c>
      <c r="M37" s="71">
        <f t="shared" si="25"/>
        <v>8.9832806145503846E-2</v>
      </c>
      <c r="N37" s="62">
        <v>1</v>
      </c>
      <c r="O37" s="62">
        <v>3</v>
      </c>
      <c r="P37" s="72">
        <f t="shared" si="26"/>
        <v>86</v>
      </c>
      <c r="Q37" s="68">
        <f t="shared" si="27"/>
        <v>9.9652375434530704E-2</v>
      </c>
      <c r="R37" s="68">
        <f t="shared" si="28"/>
        <v>0.12860821249491802</v>
      </c>
      <c r="S37" s="68">
        <f t="shared" si="29"/>
        <v>0.10813181305600802</v>
      </c>
      <c r="T37" s="86">
        <v>3</v>
      </c>
      <c r="U37" s="73">
        <v>3</v>
      </c>
    </row>
    <row r="38" spans="1:21" x14ac:dyDescent="0.25">
      <c r="A38" s="12">
        <v>24</v>
      </c>
      <c r="B38" s="8" t="s">
        <v>23</v>
      </c>
      <c r="D38" s="2">
        <v>1464</v>
      </c>
      <c r="E38" s="2">
        <v>1111</v>
      </c>
      <c r="F38" s="68">
        <f t="shared" si="20"/>
        <v>0.75887978142076506</v>
      </c>
      <c r="G38" s="7">
        <v>1242</v>
      </c>
      <c r="H38" s="7">
        <v>923</v>
      </c>
      <c r="I38" s="69">
        <f t="shared" si="21"/>
        <v>0.74315619967793878</v>
      </c>
      <c r="J38" s="70">
        <f t="shared" si="22"/>
        <v>222</v>
      </c>
      <c r="K38" s="68">
        <f t="shared" si="23"/>
        <v>0.17874396135265699</v>
      </c>
      <c r="L38" s="71">
        <f t="shared" si="24"/>
        <v>0.13184438040345822</v>
      </c>
      <c r="M38" s="71">
        <f t="shared" si="25"/>
        <v>0.1122458201536376</v>
      </c>
      <c r="N38" s="62">
        <v>4</v>
      </c>
      <c r="O38" s="62">
        <v>2</v>
      </c>
      <c r="P38" s="72">
        <f t="shared" si="26"/>
        <v>188</v>
      </c>
      <c r="Q38" s="68">
        <f t="shared" si="27"/>
        <v>0.20368364030335862</v>
      </c>
      <c r="R38" s="68">
        <f t="shared" si="28"/>
        <v>0.15056240683019378</v>
      </c>
      <c r="S38" s="68">
        <f t="shared" si="29"/>
        <v>0.11564966796140834</v>
      </c>
      <c r="T38" s="86">
        <v>2</v>
      </c>
      <c r="U38" s="73">
        <v>2</v>
      </c>
    </row>
    <row r="39" spans="1:21" x14ac:dyDescent="0.25">
      <c r="A39" s="12">
        <v>25</v>
      </c>
      <c r="B39" s="9"/>
      <c r="D39" s="2"/>
      <c r="E39" s="2"/>
      <c r="F39" s="2"/>
      <c r="G39" s="2"/>
      <c r="H39" s="2"/>
      <c r="I39" s="59"/>
      <c r="J39" s="70"/>
      <c r="K39" s="68"/>
      <c r="L39" s="71"/>
      <c r="M39" s="71"/>
      <c r="N39" s="62"/>
      <c r="O39" s="62"/>
      <c r="P39" s="72"/>
      <c r="Q39" s="68"/>
      <c r="R39" s="68"/>
      <c r="S39" s="68"/>
      <c r="T39" s="86"/>
      <c r="U39" s="73"/>
    </row>
    <row r="40" spans="1:21" x14ac:dyDescent="0.25">
      <c r="A40" s="12">
        <v>26</v>
      </c>
      <c r="B40" s="5" t="s">
        <v>24</v>
      </c>
      <c r="D40" s="2">
        <f>SUM(D41:D43)</f>
        <v>1254</v>
      </c>
      <c r="E40" s="2">
        <f>SUM(E41:E43)</f>
        <v>1173</v>
      </c>
      <c r="F40" s="68">
        <f t="shared" ref="F40:F43" si="30">(E40/D40)</f>
        <v>0.93540669856459335</v>
      </c>
      <c r="G40" s="7">
        <f>SUM(G41:G43)</f>
        <v>1419</v>
      </c>
      <c r="H40" s="7">
        <f>SUM(H41:H43)</f>
        <v>1409</v>
      </c>
      <c r="I40" s="69">
        <f t="shared" ref="I40:I43" si="31">(H40/G40)</f>
        <v>0.99295278365045803</v>
      </c>
      <c r="J40" s="70">
        <f t="shared" ref="J40:J43" si="32">(D40-G40)</f>
        <v>-165</v>
      </c>
      <c r="K40" s="68">
        <f t="shared" ref="K40:K43" si="33">(J40/G40)</f>
        <v>-0.11627906976744186</v>
      </c>
      <c r="L40" s="71">
        <f t="shared" ref="L40:L43" si="34">(D40/D$17)</f>
        <v>0.11293227665706052</v>
      </c>
      <c r="M40" s="71">
        <f t="shared" ref="M40:M43" si="35">(G40/G$17)</f>
        <v>0.12824220515137821</v>
      </c>
      <c r="N40" s="62"/>
      <c r="O40" s="62"/>
      <c r="P40" s="72">
        <f t="shared" ref="P40:P43" si="36">(E40-H40)</f>
        <v>-236</v>
      </c>
      <c r="Q40" s="68">
        <f t="shared" ref="Q40:Q43" si="37">(P40/H40)</f>
        <v>-0.16749467707594037</v>
      </c>
      <c r="R40" s="68">
        <f t="shared" ref="R40:R43" si="38">(E40/E$17)</f>
        <v>0.15896462935357095</v>
      </c>
      <c r="S40" s="68">
        <f t="shared" ref="S40:S43" si="39">(H40/H$17)</f>
        <v>0.17654429269515098</v>
      </c>
      <c r="T40" s="86"/>
      <c r="U40" s="73"/>
    </row>
    <row r="41" spans="1:21" x14ac:dyDescent="0.25">
      <c r="A41" s="12">
        <v>27</v>
      </c>
      <c r="B41" s="8" t="s">
        <v>25</v>
      </c>
      <c r="D41" s="2">
        <v>173</v>
      </c>
      <c r="E41" s="2">
        <v>173</v>
      </c>
      <c r="F41" s="68">
        <f t="shared" si="30"/>
        <v>1</v>
      </c>
      <c r="G41" s="7">
        <v>281</v>
      </c>
      <c r="H41" s="7">
        <v>281</v>
      </c>
      <c r="I41" s="69">
        <f t="shared" si="31"/>
        <v>1</v>
      </c>
      <c r="J41" s="70">
        <f t="shared" si="32"/>
        <v>-108</v>
      </c>
      <c r="K41" s="68">
        <f t="shared" si="33"/>
        <v>-0.38434163701067614</v>
      </c>
      <c r="L41" s="71">
        <f t="shared" si="34"/>
        <v>1.5579971181556195E-2</v>
      </c>
      <c r="M41" s="71">
        <f t="shared" si="35"/>
        <v>2.5395390872119294E-2</v>
      </c>
      <c r="N41" s="62">
        <v>11</v>
      </c>
      <c r="O41" s="62">
        <v>11</v>
      </c>
      <c r="P41" s="72">
        <f t="shared" si="36"/>
        <v>-108</v>
      </c>
      <c r="Q41" s="68">
        <f t="shared" si="37"/>
        <v>-0.38434163701067614</v>
      </c>
      <c r="R41" s="68">
        <f t="shared" si="38"/>
        <v>2.3444911234584632E-2</v>
      </c>
      <c r="S41" s="68">
        <f t="shared" si="39"/>
        <v>3.5208620473624858E-2</v>
      </c>
      <c r="T41" s="86">
        <v>10</v>
      </c>
      <c r="U41" s="73">
        <v>9</v>
      </c>
    </row>
    <row r="42" spans="1:21" x14ac:dyDescent="0.25">
      <c r="A42" s="12">
        <v>28</v>
      </c>
      <c r="B42" s="8" t="s">
        <v>26</v>
      </c>
      <c r="D42" s="2">
        <v>634</v>
      </c>
      <c r="E42" s="2">
        <v>562</v>
      </c>
      <c r="F42" s="68">
        <f t="shared" si="30"/>
        <v>0.88643533123028395</v>
      </c>
      <c r="G42" s="7">
        <v>646</v>
      </c>
      <c r="H42" s="7">
        <v>646</v>
      </c>
      <c r="I42" s="69">
        <f t="shared" si="31"/>
        <v>1</v>
      </c>
      <c r="J42" s="70">
        <f t="shared" si="32"/>
        <v>-12</v>
      </c>
      <c r="K42" s="68">
        <f t="shared" si="33"/>
        <v>-1.8575851393188854E-2</v>
      </c>
      <c r="L42" s="71">
        <f t="shared" si="34"/>
        <v>5.7096541786743518E-2</v>
      </c>
      <c r="M42" s="71">
        <f t="shared" si="35"/>
        <v>5.8382286488929055E-2</v>
      </c>
      <c r="N42" s="62">
        <v>7</v>
      </c>
      <c r="O42" s="62">
        <v>8</v>
      </c>
      <c r="P42" s="72">
        <f t="shared" si="36"/>
        <v>-84</v>
      </c>
      <c r="Q42" s="68">
        <f t="shared" si="37"/>
        <v>-0.13003095975232198</v>
      </c>
      <c r="R42" s="68">
        <f t="shared" si="38"/>
        <v>7.6162081582870314E-2</v>
      </c>
      <c r="S42" s="68">
        <f t="shared" si="39"/>
        <v>8.0942237814810178E-2</v>
      </c>
      <c r="T42" s="86">
        <v>6</v>
      </c>
      <c r="U42" s="73">
        <v>5</v>
      </c>
    </row>
    <row r="43" spans="1:21" x14ac:dyDescent="0.25">
      <c r="A43" s="12">
        <v>29</v>
      </c>
      <c r="B43" s="8" t="s">
        <v>27</v>
      </c>
      <c r="D43" s="2">
        <v>447</v>
      </c>
      <c r="E43" s="2">
        <v>438</v>
      </c>
      <c r="F43" s="68">
        <f t="shared" si="30"/>
        <v>0.97986577181208057</v>
      </c>
      <c r="G43" s="7">
        <v>492</v>
      </c>
      <c r="H43" s="7">
        <v>482</v>
      </c>
      <c r="I43" s="69">
        <f t="shared" si="31"/>
        <v>0.97967479674796742</v>
      </c>
      <c r="J43" s="70">
        <f t="shared" si="32"/>
        <v>-45</v>
      </c>
      <c r="K43" s="68">
        <f t="shared" si="33"/>
        <v>-9.1463414634146339E-2</v>
      </c>
      <c r="L43" s="71">
        <f t="shared" si="34"/>
        <v>4.0255763688760805E-2</v>
      </c>
      <c r="M43" s="71">
        <f t="shared" si="35"/>
        <v>4.4464527790329868E-2</v>
      </c>
      <c r="N43" s="62">
        <v>9</v>
      </c>
      <c r="O43" s="62">
        <v>10</v>
      </c>
      <c r="P43" s="72">
        <f t="shared" si="36"/>
        <v>-44</v>
      </c>
      <c r="Q43" s="68">
        <f t="shared" si="37"/>
        <v>-9.1286307053941904E-2</v>
      </c>
      <c r="R43" s="68">
        <f t="shared" si="38"/>
        <v>5.9357636536116004E-2</v>
      </c>
      <c r="S43" s="68">
        <f t="shared" si="39"/>
        <v>6.0393434406715948E-2</v>
      </c>
      <c r="T43" s="86">
        <v>8</v>
      </c>
      <c r="U43" s="73">
        <v>8</v>
      </c>
    </row>
    <row r="44" spans="1:21" x14ac:dyDescent="0.25">
      <c r="A44" s="12">
        <v>30</v>
      </c>
      <c r="B44" s="8"/>
      <c r="D44" s="2"/>
      <c r="E44" s="2"/>
      <c r="F44" s="2"/>
      <c r="G44" s="2"/>
      <c r="H44" s="2"/>
      <c r="I44" s="59"/>
      <c r="J44" s="70"/>
      <c r="K44" s="68"/>
      <c r="L44" s="71"/>
      <c r="M44" s="71"/>
      <c r="N44" s="62"/>
      <c r="O44" s="62"/>
      <c r="P44" s="72"/>
      <c r="Q44" s="68"/>
      <c r="R44" s="68"/>
      <c r="S44" s="68"/>
      <c r="T44" s="86"/>
      <c r="U44" s="73"/>
    </row>
    <row r="45" spans="1:21" x14ac:dyDescent="0.25">
      <c r="A45" s="12">
        <v>31</v>
      </c>
      <c r="B45" s="5" t="s">
        <v>37</v>
      </c>
      <c r="D45" s="2"/>
      <c r="E45" s="2"/>
      <c r="F45" s="2"/>
      <c r="G45" s="7"/>
      <c r="H45" s="7"/>
      <c r="I45" s="59"/>
      <c r="J45" s="70"/>
      <c r="K45" s="68"/>
      <c r="L45" s="71"/>
      <c r="M45" s="71"/>
      <c r="N45" s="62"/>
      <c r="O45" s="62"/>
      <c r="P45" s="72"/>
      <c r="Q45" s="68"/>
      <c r="R45" s="68"/>
      <c r="S45" s="68"/>
      <c r="T45" s="86"/>
      <c r="U45" s="73"/>
    </row>
    <row r="46" spans="1:21" x14ac:dyDescent="0.25">
      <c r="A46" s="12">
        <v>32</v>
      </c>
      <c r="B46" s="8" t="s">
        <v>41</v>
      </c>
      <c r="D46" s="2"/>
      <c r="E46" s="2"/>
      <c r="F46" s="2"/>
      <c r="G46" s="7"/>
      <c r="H46" s="7"/>
      <c r="I46" s="59"/>
      <c r="J46" s="58"/>
      <c r="K46" s="60"/>
      <c r="L46" s="2"/>
      <c r="M46" s="2"/>
      <c r="N46" s="62"/>
      <c r="O46" s="62"/>
      <c r="P46" s="60"/>
      <c r="Q46" s="60"/>
      <c r="R46" s="2"/>
      <c r="S46" s="60"/>
      <c r="T46" s="86"/>
      <c r="U46" s="73"/>
    </row>
    <row r="47" spans="1:21" x14ac:dyDescent="0.25">
      <c r="A47" s="12">
        <v>33</v>
      </c>
      <c r="B47" s="10" t="s">
        <v>52</v>
      </c>
      <c r="D47" s="2"/>
      <c r="E47" s="2"/>
      <c r="F47" s="2"/>
      <c r="G47" s="7"/>
      <c r="H47" s="7"/>
      <c r="I47" s="59"/>
      <c r="J47" s="70"/>
      <c r="K47" s="68"/>
      <c r="L47" s="71"/>
      <c r="M47" s="71"/>
      <c r="N47" s="62"/>
      <c r="O47" s="62"/>
      <c r="P47" s="72"/>
      <c r="Q47" s="68"/>
      <c r="R47" s="68"/>
      <c r="S47" s="68"/>
      <c r="T47" s="86"/>
      <c r="U47" s="73"/>
    </row>
    <row r="48" spans="1:21" x14ac:dyDescent="0.25">
      <c r="A48" s="12">
        <v>34</v>
      </c>
      <c r="B48" s="10" t="s">
        <v>53</v>
      </c>
      <c r="D48" s="2"/>
      <c r="E48" s="2"/>
      <c r="F48" s="2"/>
      <c r="G48" s="7"/>
      <c r="H48" s="7"/>
      <c r="I48" s="59"/>
      <c r="J48" s="70"/>
      <c r="K48" s="68"/>
      <c r="L48" s="71"/>
      <c r="M48" s="71"/>
      <c r="N48" s="62"/>
      <c r="O48" s="62"/>
      <c r="P48" s="72"/>
      <c r="Q48" s="68"/>
      <c r="R48" s="68"/>
      <c r="S48" s="68"/>
      <c r="T48" s="86"/>
      <c r="U48" s="73"/>
    </row>
    <row r="49" spans="1:21" x14ac:dyDescent="0.25">
      <c r="A49" s="12">
        <v>35</v>
      </c>
      <c r="B49" s="8" t="s">
        <v>28</v>
      </c>
      <c r="D49" s="2">
        <v>29</v>
      </c>
      <c r="E49" s="2">
        <v>29</v>
      </c>
      <c r="F49" s="68">
        <f t="shared" ref="F49:F50" si="40">(E49/D49)</f>
        <v>1</v>
      </c>
      <c r="G49" s="7">
        <v>164</v>
      </c>
      <c r="H49" s="7">
        <v>164</v>
      </c>
      <c r="I49" s="69">
        <f t="shared" ref="I49:I50" si="41">(H49/G49)</f>
        <v>1</v>
      </c>
      <c r="J49" s="70">
        <f t="shared" ref="J49:J50" si="42">(D49-G49)</f>
        <v>-135</v>
      </c>
      <c r="K49" s="68">
        <f t="shared" ref="K49:K50" si="43">(J49/G49)</f>
        <v>-0.82317073170731703</v>
      </c>
      <c r="L49" s="71">
        <f t="shared" ref="L49:L50" si="44">(D49/D$17)</f>
        <v>2.6116714697406338E-3</v>
      </c>
      <c r="M49" s="71">
        <f t="shared" ref="M49:M50" si="45">(G49/G$17)</f>
        <v>1.482150926344329E-2</v>
      </c>
      <c r="N49" s="62">
        <v>17</v>
      </c>
      <c r="O49" s="62">
        <v>15</v>
      </c>
      <c r="P49" s="72">
        <f t="shared" ref="P49:P50" si="46">(E49-H49)</f>
        <v>-135</v>
      </c>
      <c r="Q49" s="68">
        <f t="shared" ref="Q49:Q50" si="47">(P49/H49)</f>
        <v>-0.82317073170731703</v>
      </c>
      <c r="R49" s="68">
        <f t="shared" ref="R49:R50" si="48">(E49/E$17)</f>
        <v>3.9300718254506031E-3</v>
      </c>
      <c r="S49" s="68">
        <f t="shared" ref="S49:S50" si="49">(H49/H$17)</f>
        <v>2.0548803408094223E-2</v>
      </c>
      <c r="T49" s="86">
        <v>17</v>
      </c>
      <c r="U49" s="73">
        <v>12</v>
      </c>
    </row>
    <row r="50" spans="1:21" x14ac:dyDescent="0.25">
      <c r="A50" s="12">
        <v>36</v>
      </c>
      <c r="B50" s="8" t="s">
        <v>29</v>
      </c>
      <c r="D50" s="2">
        <v>107</v>
      </c>
      <c r="E50" s="2">
        <v>103</v>
      </c>
      <c r="F50" s="68">
        <f t="shared" si="40"/>
        <v>0.96261682242990654</v>
      </c>
      <c r="G50" s="7">
        <v>245</v>
      </c>
      <c r="H50" s="7">
        <v>145</v>
      </c>
      <c r="I50" s="69">
        <f t="shared" si="41"/>
        <v>0.59183673469387754</v>
      </c>
      <c r="J50" s="70">
        <f t="shared" si="42"/>
        <v>-138</v>
      </c>
      <c r="K50" s="68">
        <f t="shared" si="43"/>
        <v>-0.56326530612244896</v>
      </c>
      <c r="L50" s="71">
        <f t="shared" si="44"/>
        <v>9.6361671469740642E-3</v>
      </c>
      <c r="M50" s="71">
        <f t="shared" si="45"/>
        <v>2.2141888838680523E-2</v>
      </c>
      <c r="N50" s="62">
        <v>14</v>
      </c>
      <c r="O50" s="62">
        <v>12</v>
      </c>
      <c r="P50" s="72">
        <f t="shared" si="46"/>
        <v>-42</v>
      </c>
      <c r="Q50" s="68">
        <f t="shared" si="47"/>
        <v>-0.28965517241379313</v>
      </c>
      <c r="R50" s="68">
        <f t="shared" si="48"/>
        <v>1.395853096625559E-2</v>
      </c>
      <c r="S50" s="68">
        <f t="shared" si="49"/>
        <v>1.8168149354717455E-2</v>
      </c>
      <c r="T50" s="86">
        <v>13</v>
      </c>
      <c r="U50" s="73">
        <v>13</v>
      </c>
    </row>
    <row r="51" spans="1:21" x14ac:dyDescent="0.25">
      <c r="A51" s="12">
        <v>37</v>
      </c>
      <c r="B51" s="8"/>
      <c r="D51" s="2"/>
      <c r="E51" s="2"/>
      <c r="F51" s="2"/>
      <c r="G51" s="7"/>
      <c r="H51" s="7"/>
      <c r="I51" s="59"/>
      <c r="J51" s="70"/>
      <c r="K51" s="68"/>
      <c r="L51" s="71"/>
      <c r="M51" s="71"/>
      <c r="N51" s="62"/>
      <c r="O51" s="62"/>
      <c r="P51" s="72"/>
      <c r="Q51" s="68"/>
      <c r="R51" s="68"/>
      <c r="S51" s="68"/>
      <c r="T51" s="86"/>
      <c r="U51" s="73"/>
    </row>
    <row r="52" spans="1:21" x14ac:dyDescent="0.25">
      <c r="A52" s="12">
        <v>38</v>
      </c>
      <c r="B52" s="5" t="s">
        <v>38</v>
      </c>
      <c r="D52" s="2"/>
      <c r="E52" s="2"/>
      <c r="F52" s="2"/>
      <c r="G52" s="7"/>
      <c r="H52" s="7"/>
      <c r="I52" s="59"/>
      <c r="J52" s="70"/>
      <c r="K52" s="68"/>
      <c r="L52" s="71"/>
      <c r="M52" s="71"/>
      <c r="N52" s="62"/>
      <c r="O52" s="62"/>
      <c r="P52" s="72"/>
      <c r="Q52" s="68"/>
      <c r="R52" s="68"/>
      <c r="S52" s="68"/>
      <c r="T52" s="86"/>
      <c r="U52" s="73"/>
    </row>
    <row r="53" spans="1:21" x14ac:dyDescent="0.25">
      <c r="A53" s="12">
        <v>39</v>
      </c>
      <c r="B53" s="8" t="s">
        <v>42</v>
      </c>
      <c r="D53" s="2"/>
      <c r="E53" s="2"/>
      <c r="F53" s="2"/>
      <c r="G53" s="7"/>
      <c r="H53" s="7"/>
      <c r="I53" s="59"/>
      <c r="J53" s="70"/>
      <c r="K53" s="68"/>
      <c r="L53" s="2"/>
      <c r="M53" s="2"/>
      <c r="N53" s="62"/>
      <c r="O53" s="62"/>
      <c r="P53" s="72"/>
      <c r="Q53" s="68"/>
      <c r="R53" s="2"/>
      <c r="S53" s="68"/>
      <c r="T53" s="86"/>
      <c r="U53" s="73"/>
    </row>
    <row r="54" spans="1:21" x14ac:dyDescent="0.25">
      <c r="A54" s="12">
        <v>40</v>
      </c>
      <c r="B54" s="10" t="s">
        <v>54</v>
      </c>
      <c r="D54" s="2"/>
      <c r="E54" s="2"/>
      <c r="F54" s="2"/>
      <c r="G54" s="7"/>
      <c r="H54" s="7"/>
      <c r="I54" s="59"/>
      <c r="J54" s="70"/>
      <c r="K54" s="68"/>
      <c r="L54" s="71"/>
      <c r="M54" s="71"/>
      <c r="N54" s="62"/>
      <c r="O54" s="62"/>
      <c r="P54" s="72"/>
      <c r="Q54" s="68"/>
      <c r="R54" s="68"/>
      <c r="S54" s="68"/>
      <c r="T54" s="86"/>
      <c r="U54" s="73"/>
    </row>
    <row r="55" spans="1:21" x14ac:dyDescent="0.25">
      <c r="A55" s="12">
        <v>41</v>
      </c>
      <c r="B55" s="10" t="s">
        <v>55</v>
      </c>
      <c r="D55" s="2"/>
      <c r="E55" s="2"/>
      <c r="F55" s="2"/>
      <c r="G55" s="7"/>
      <c r="H55" s="7"/>
      <c r="I55" s="59"/>
      <c r="J55" s="70"/>
      <c r="K55" s="68"/>
      <c r="L55" s="71"/>
      <c r="M55" s="71"/>
      <c r="N55" s="62"/>
      <c r="O55" s="62"/>
      <c r="P55" s="72"/>
      <c r="Q55" s="68"/>
      <c r="R55" s="68"/>
      <c r="S55" s="68"/>
      <c r="T55" s="86"/>
      <c r="U55" s="73"/>
    </row>
    <row r="56" spans="1:21" x14ac:dyDescent="0.25">
      <c r="A56" s="12">
        <v>42</v>
      </c>
      <c r="B56" s="8" t="s">
        <v>30</v>
      </c>
      <c r="D56" s="2">
        <v>60</v>
      </c>
      <c r="E56" s="2">
        <v>60</v>
      </c>
      <c r="F56" s="68">
        <f>(E56/D56)</f>
        <v>1</v>
      </c>
      <c r="G56" s="7">
        <v>72</v>
      </c>
      <c r="H56" s="7">
        <v>72</v>
      </c>
      <c r="I56" s="69">
        <f>(H56/G56)</f>
        <v>1</v>
      </c>
      <c r="J56" s="70">
        <f>(D56-G56)</f>
        <v>-12</v>
      </c>
      <c r="K56" s="68">
        <f>(J56/G56)</f>
        <v>-0.16666666666666666</v>
      </c>
      <c r="L56" s="71">
        <f>(D56/D$17)</f>
        <v>5.4034582132564844E-3</v>
      </c>
      <c r="M56" s="71">
        <f>(G56/G$17)</f>
        <v>6.507004066877542E-3</v>
      </c>
      <c r="N56" s="62">
        <v>16</v>
      </c>
      <c r="O56" s="62">
        <v>18</v>
      </c>
      <c r="P56" s="72">
        <f>(E56-H56)</f>
        <v>-12</v>
      </c>
      <c r="Q56" s="68">
        <f>(P56/H56)</f>
        <v>-0.16666666666666666</v>
      </c>
      <c r="R56" s="68">
        <f>(E56/E$17)</f>
        <v>8.131183087139178E-3</v>
      </c>
      <c r="S56" s="68">
        <f>(H56/H$17)</f>
        <v>9.0214258864803904E-3</v>
      </c>
      <c r="T56" s="86">
        <v>15</v>
      </c>
      <c r="U56" s="73">
        <v>16</v>
      </c>
    </row>
    <row r="57" spans="1:21" x14ac:dyDescent="0.25">
      <c r="A57" s="12">
        <v>43</v>
      </c>
      <c r="B57" s="8" t="s">
        <v>43</v>
      </c>
      <c r="D57" s="2"/>
      <c r="E57" s="2"/>
      <c r="F57" s="2"/>
      <c r="G57" s="7"/>
      <c r="H57" s="7"/>
      <c r="I57" s="59"/>
      <c r="J57" s="70"/>
      <c r="K57" s="68"/>
      <c r="L57" s="71"/>
      <c r="M57" s="71"/>
      <c r="N57" s="62"/>
      <c r="O57" s="62"/>
      <c r="P57" s="72"/>
      <c r="Q57" s="68"/>
      <c r="R57" s="68"/>
      <c r="S57" s="68"/>
      <c r="T57" s="86"/>
      <c r="U57" s="73"/>
    </row>
    <row r="58" spans="1:21" x14ac:dyDescent="0.25">
      <c r="A58" s="12">
        <v>44</v>
      </c>
      <c r="B58" s="10" t="s">
        <v>56</v>
      </c>
      <c r="D58" s="2">
        <v>0</v>
      </c>
      <c r="E58" s="2">
        <v>0</v>
      </c>
      <c r="F58" s="68"/>
      <c r="G58" s="7">
        <v>0</v>
      </c>
      <c r="H58" s="7">
        <v>0</v>
      </c>
      <c r="I58" s="69"/>
      <c r="J58" s="70"/>
      <c r="K58" s="68"/>
      <c r="L58" s="71"/>
      <c r="M58" s="71"/>
      <c r="N58" s="62"/>
      <c r="O58" s="62"/>
      <c r="P58" s="72"/>
      <c r="Q58" s="68"/>
      <c r="R58" s="68">
        <f>(E58/E$17)</f>
        <v>0</v>
      </c>
      <c r="S58" s="68">
        <f>(H58/H$17)</f>
        <v>0</v>
      </c>
      <c r="T58" s="86"/>
      <c r="U58" s="73"/>
    </row>
    <row r="59" spans="1:21" x14ac:dyDescent="0.25">
      <c r="A59" s="12">
        <v>45</v>
      </c>
      <c r="B59" s="10" t="s">
        <v>57</v>
      </c>
      <c r="D59" s="2"/>
      <c r="E59" s="2"/>
      <c r="F59" s="2"/>
      <c r="G59" s="7"/>
      <c r="H59" s="7"/>
      <c r="I59" s="59"/>
      <c r="J59" s="70"/>
      <c r="K59" s="68"/>
      <c r="L59" s="71"/>
      <c r="M59" s="71"/>
      <c r="N59" s="62"/>
      <c r="O59" s="62"/>
      <c r="P59" s="72"/>
      <c r="Q59" s="68"/>
      <c r="R59" s="68"/>
      <c r="S59" s="68"/>
      <c r="T59" s="86"/>
      <c r="U59" s="73"/>
    </row>
    <row r="60" spans="1:21" x14ac:dyDescent="0.25">
      <c r="A60" s="12">
        <v>46</v>
      </c>
      <c r="B60" s="8" t="s">
        <v>31</v>
      </c>
      <c r="D60" s="2">
        <v>147</v>
      </c>
      <c r="E60" s="2">
        <v>90</v>
      </c>
      <c r="F60" s="68">
        <f>(E60/D60)</f>
        <v>0.61224489795918369</v>
      </c>
      <c r="G60" s="7">
        <v>119</v>
      </c>
      <c r="H60" s="7">
        <v>119</v>
      </c>
      <c r="I60" s="69">
        <f>(H60/G60)</f>
        <v>1</v>
      </c>
      <c r="J60" s="70">
        <f>(D60-G60)</f>
        <v>28</v>
      </c>
      <c r="K60" s="68">
        <f>(J60/G60)</f>
        <v>0.23529411764705882</v>
      </c>
      <c r="L60" s="71">
        <f>(D60/D$17)</f>
        <v>1.3238472622478386E-2</v>
      </c>
      <c r="M60" s="71">
        <f>(G60/G$17)</f>
        <v>1.0754631721644826E-2</v>
      </c>
      <c r="N60" s="62">
        <v>13</v>
      </c>
      <c r="O60" s="62">
        <v>16</v>
      </c>
      <c r="P60" s="72">
        <f>(E60-H60)</f>
        <v>-29</v>
      </c>
      <c r="Q60" s="68">
        <f>(P60/H60)</f>
        <v>-0.24369747899159663</v>
      </c>
      <c r="R60" s="68">
        <f>(E60/E$17)</f>
        <v>1.2196774630708769E-2</v>
      </c>
      <c r="S60" s="68">
        <f>(H60/H$17)</f>
        <v>1.491041222904398E-2</v>
      </c>
      <c r="T60" s="86">
        <v>14</v>
      </c>
      <c r="U60" s="73">
        <v>15</v>
      </c>
    </row>
    <row r="61" spans="1:21" x14ac:dyDescent="0.25">
      <c r="A61" s="12">
        <v>47</v>
      </c>
      <c r="B61" s="8" t="s">
        <v>44</v>
      </c>
      <c r="D61" s="2"/>
      <c r="E61" s="2"/>
      <c r="F61" s="2"/>
      <c r="G61" s="7"/>
      <c r="H61" s="7"/>
      <c r="I61" s="59"/>
      <c r="J61" s="70"/>
      <c r="K61" s="68"/>
      <c r="L61" s="71"/>
      <c r="M61" s="71"/>
      <c r="N61" s="62"/>
      <c r="O61" s="62"/>
      <c r="P61" s="72"/>
      <c r="Q61" s="68"/>
      <c r="R61" s="68"/>
      <c r="S61" s="68"/>
      <c r="T61" s="86"/>
      <c r="U61" s="73"/>
    </row>
    <row r="62" spans="1:21" x14ac:dyDescent="0.25">
      <c r="A62" s="12">
        <v>48</v>
      </c>
      <c r="B62" s="10" t="s">
        <v>58</v>
      </c>
      <c r="D62" s="2">
        <v>16</v>
      </c>
      <c r="E62" s="2">
        <v>16</v>
      </c>
      <c r="F62" s="68">
        <f>(E62/D62)</f>
        <v>1</v>
      </c>
      <c r="G62" s="7">
        <v>51</v>
      </c>
      <c r="H62" s="7">
        <v>41</v>
      </c>
      <c r="I62" s="69">
        <f>(H62/G62)</f>
        <v>0.80392156862745101</v>
      </c>
      <c r="J62" s="70">
        <f>(D62-G62)</f>
        <v>-35</v>
      </c>
      <c r="K62" s="68">
        <f>(J62/G62)</f>
        <v>-0.68627450980392157</v>
      </c>
      <c r="L62" s="71">
        <f>(D62/D$17)</f>
        <v>1.440922190201729E-3</v>
      </c>
      <c r="M62" s="71">
        <f>(G62/G$17)</f>
        <v>4.6091278807049258E-3</v>
      </c>
      <c r="N62" s="62"/>
      <c r="O62" s="62"/>
      <c r="P62" s="72">
        <f>(E62-H62)</f>
        <v>-25</v>
      </c>
      <c r="Q62" s="68">
        <f>(P62/H62)</f>
        <v>-0.6097560975609756</v>
      </c>
      <c r="R62" s="68">
        <f>(E62/E$17)</f>
        <v>2.1683154899037808E-3</v>
      </c>
      <c r="S62" s="68">
        <f>(H62/H$17)</f>
        <v>5.1372008520235556E-3</v>
      </c>
      <c r="T62" s="86"/>
      <c r="U62" s="73"/>
    </row>
    <row r="63" spans="1:21" x14ac:dyDescent="0.25">
      <c r="A63" s="12">
        <v>49</v>
      </c>
      <c r="B63" s="74"/>
      <c r="D63" s="2"/>
      <c r="E63" s="2"/>
      <c r="F63" s="2"/>
      <c r="G63" s="7"/>
      <c r="H63" s="7"/>
      <c r="I63" s="59"/>
      <c r="J63" s="23"/>
      <c r="K63" s="2"/>
      <c r="L63" s="2"/>
      <c r="M63" s="2"/>
      <c r="N63" s="62"/>
      <c r="O63" s="62"/>
      <c r="P63" s="2"/>
      <c r="Q63" s="2"/>
      <c r="R63" s="2"/>
      <c r="S63" s="2"/>
      <c r="T63" s="86"/>
      <c r="U63" s="73"/>
    </row>
    <row r="64" spans="1:21" x14ac:dyDescent="0.25">
      <c r="A64" s="12">
        <v>50</v>
      </c>
      <c r="B64" s="5" t="s">
        <v>39</v>
      </c>
      <c r="D64" s="2"/>
      <c r="E64" s="2"/>
      <c r="F64" s="2"/>
      <c r="G64" s="7"/>
      <c r="H64" s="7"/>
      <c r="I64" s="59"/>
      <c r="J64" s="70"/>
      <c r="K64" s="68"/>
      <c r="L64" s="2"/>
      <c r="M64" s="2"/>
      <c r="N64" s="62"/>
      <c r="O64" s="62"/>
      <c r="P64" s="60"/>
      <c r="Q64" s="60"/>
      <c r="R64" s="2"/>
      <c r="S64" s="60"/>
      <c r="T64" s="86"/>
      <c r="U64" s="73"/>
    </row>
    <row r="65" spans="1:23" x14ac:dyDescent="0.25">
      <c r="A65" s="12">
        <v>51</v>
      </c>
      <c r="B65" s="8" t="s">
        <v>45</v>
      </c>
      <c r="D65" s="2"/>
      <c r="E65" s="2"/>
      <c r="F65" s="2"/>
      <c r="G65" s="7"/>
      <c r="H65" s="7"/>
      <c r="I65" s="59"/>
      <c r="J65" s="70"/>
      <c r="K65" s="68"/>
      <c r="L65" s="71"/>
      <c r="M65" s="71"/>
      <c r="N65" s="62"/>
      <c r="O65" s="62"/>
      <c r="P65" s="72"/>
      <c r="Q65" s="68"/>
      <c r="R65" s="68"/>
      <c r="S65" s="68"/>
      <c r="T65" s="86"/>
      <c r="U65" s="73"/>
      <c r="V65" s="75"/>
      <c r="W65" s="75"/>
    </row>
    <row r="66" spans="1:23" x14ac:dyDescent="0.25">
      <c r="A66" s="12">
        <v>52</v>
      </c>
      <c r="B66" s="8" t="s">
        <v>59</v>
      </c>
      <c r="D66" s="2">
        <v>24</v>
      </c>
      <c r="E66" s="2">
        <v>13</v>
      </c>
      <c r="F66" s="68">
        <f t="shared" ref="F66:F67" si="50">(E66/D66)</f>
        <v>0.54166666666666663</v>
      </c>
      <c r="G66" s="7">
        <v>178</v>
      </c>
      <c r="H66" s="7">
        <v>28</v>
      </c>
      <c r="I66" s="69">
        <f t="shared" ref="I66:I67" si="51">(H66/G66)</f>
        <v>0.15730337078651685</v>
      </c>
      <c r="J66" s="70">
        <f t="shared" ref="J66:J67" si="52">(D66-G66)</f>
        <v>-154</v>
      </c>
      <c r="K66" s="68">
        <f t="shared" ref="K66:K67" si="53">(J66/G66)</f>
        <v>-0.8651685393258427</v>
      </c>
      <c r="L66" s="71">
        <f t="shared" ref="L66:L67" si="54">(D66/D$17)</f>
        <v>2.1613832853025938E-3</v>
      </c>
      <c r="M66" s="71">
        <f t="shared" ref="M66:M67" si="55">(G66/G$17)</f>
        <v>1.6086760054225033E-2</v>
      </c>
      <c r="N66" s="62">
        <v>18</v>
      </c>
      <c r="O66" s="62">
        <v>14</v>
      </c>
      <c r="P66" s="72">
        <f t="shared" ref="P66:P67" si="56">(E66-H66)</f>
        <v>-15</v>
      </c>
      <c r="Q66" s="68">
        <f t="shared" ref="Q66:Q67" si="57">(P66/H66)</f>
        <v>-0.5357142857142857</v>
      </c>
      <c r="R66" s="68"/>
      <c r="S66" s="68">
        <f t="shared" ref="S66:S67" si="58">(H66/H$17)</f>
        <v>3.5083322891868189E-3</v>
      </c>
      <c r="T66" s="86">
        <v>18</v>
      </c>
      <c r="U66" s="73">
        <v>18</v>
      </c>
      <c r="V66" s="75"/>
      <c r="W66" s="75"/>
    </row>
    <row r="67" spans="1:23" x14ac:dyDescent="0.25">
      <c r="A67" s="12">
        <v>53</v>
      </c>
      <c r="B67" s="8" t="s">
        <v>32</v>
      </c>
      <c r="D67" s="2">
        <v>69</v>
      </c>
      <c r="E67" s="2">
        <v>46</v>
      </c>
      <c r="F67" s="68">
        <f t="shared" si="50"/>
        <v>0.66666666666666663</v>
      </c>
      <c r="G67" s="7">
        <v>110</v>
      </c>
      <c r="H67" s="7">
        <v>63</v>
      </c>
      <c r="I67" s="69">
        <f t="shared" si="51"/>
        <v>0.57272727272727275</v>
      </c>
      <c r="J67" s="70">
        <f t="shared" si="52"/>
        <v>-41</v>
      </c>
      <c r="K67" s="68">
        <f t="shared" si="53"/>
        <v>-0.37272727272727274</v>
      </c>
      <c r="L67" s="71">
        <f t="shared" si="54"/>
        <v>6.2139769452449565E-3</v>
      </c>
      <c r="M67" s="71">
        <f t="shared" si="55"/>
        <v>9.9412562132851334E-3</v>
      </c>
      <c r="N67" s="62">
        <v>15</v>
      </c>
      <c r="O67" s="62">
        <v>17</v>
      </c>
      <c r="P67" s="72">
        <f t="shared" si="56"/>
        <v>-17</v>
      </c>
      <c r="Q67" s="68">
        <f t="shared" si="57"/>
        <v>-0.26984126984126983</v>
      </c>
      <c r="R67" s="68"/>
      <c r="S67" s="68">
        <f t="shared" si="58"/>
        <v>7.8937476506703418E-3</v>
      </c>
      <c r="T67" s="86">
        <v>16</v>
      </c>
      <c r="U67" s="73">
        <v>17</v>
      </c>
      <c r="V67" s="11"/>
      <c r="W67" s="11"/>
    </row>
    <row r="68" spans="1:23" x14ac:dyDescent="0.25">
      <c r="A68" s="12">
        <v>54</v>
      </c>
      <c r="B68" s="8" t="s">
        <v>60</v>
      </c>
      <c r="C68" s="58"/>
      <c r="D68" s="2"/>
      <c r="E68" s="2"/>
      <c r="F68" s="2"/>
      <c r="G68" s="7"/>
      <c r="H68" s="7"/>
      <c r="I68" s="59"/>
      <c r="J68" s="70"/>
      <c r="K68" s="68"/>
      <c r="L68" s="60"/>
      <c r="M68" s="71"/>
      <c r="N68" s="76"/>
      <c r="O68" s="62"/>
      <c r="P68" s="72"/>
      <c r="Q68" s="68"/>
      <c r="R68" s="2"/>
      <c r="S68" s="68"/>
      <c r="T68" s="71"/>
      <c r="U68" s="73"/>
      <c r="V68" s="11"/>
      <c r="W68" s="11"/>
    </row>
    <row r="69" spans="1:23" x14ac:dyDescent="0.25">
      <c r="A69" s="12">
        <v>55</v>
      </c>
      <c r="B69" s="10" t="s">
        <v>61</v>
      </c>
      <c r="C69" s="58"/>
      <c r="D69" s="2">
        <v>23</v>
      </c>
      <c r="E69" s="2">
        <v>23</v>
      </c>
      <c r="F69" s="68">
        <f>(E69/D69)</f>
        <v>1</v>
      </c>
      <c r="G69" s="7">
        <v>18</v>
      </c>
      <c r="H69" s="7">
        <v>7</v>
      </c>
      <c r="I69" s="69">
        <f>(H69/G69)</f>
        <v>0.3888888888888889</v>
      </c>
      <c r="J69" s="70">
        <f>(D69-G69)</f>
        <v>5</v>
      </c>
      <c r="K69" s="68">
        <f>(J69/G69)</f>
        <v>0.27777777777777779</v>
      </c>
      <c r="L69" s="71">
        <f>(D69/D$17)</f>
        <v>2.0713256484149855E-3</v>
      </c>
      <c r="M69" s="71">
        <f>(G69/G$17)</f>
        <v>1.6267510167193855E-3</v>
      </c>
      <c r="N69" s="62"/>
      <c r="O69" s="2"/>
      <c r="P69" s="72">
        <f>(E69-H69)</f>
        <v>16</v>
      </c>
      <c r="Q69" s="68">
        <f>(P69/H69)</f>
        <v>2.2857142857142856</v>
      </c>
      <c r="R69" s="68"/>
      <c r="S69" s="68">
        <f>(H69/H$17)</f>
        <v>8.7708307229670472E-4</v>
      </c>
      <c r="T69" s="60"/>
      <c r="U69" s="77"/>
      <c r="V69" s="11"/>
      <c r="W69" s="11"/>
    </row>
    <row r="70" spans="1:23" ht="15.75" thickBot="1" x14ac:dyDescent="0.3">
      <c r="A70" s="11"/>
      <c r="B70" s="78"/>
      <c r="C70" s="79"/>
      <c r="D70" s="80"/>
      <c r="E70" s="80"/>
      <c r="F70" s="80"/>
      <c r="G70" s="80"/>
      <c r="H70" s="80"/>
      <c r="I70" s="81"/>
      <c r="J70" s="79"/>
      <c r="K70" s="80"/>
      <c r="L70" s="80"/>
      <c r="M70" s="80"/>
      <c r="N70" s="82"/>
      <c r="O70" s="83"/>
      <c r="P70" s="80"/>
      <c r="Q70" s="80"/>
      <c r="R70" s="83"/>
      <c r="S70" s="83"/>
      <c r="T70" s="84"/>
      <c r="U70" s="85"/>
      <c r="V70" s="11"/>
      <c r="W70" s="11"/>
    </row>
    <row r="71" spans="1:23" ht="15.75" thickTop="1" x14ac:dyDescent="0.25">
      <c r="A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86"/>
      <c r="P71" s="11"/>
      <c r="Q71" s="11"/>
      <c r="T71" s="87"/>
      <c r="U71" s="11"/>
      <c r="V71" s="11"/>
      <c r="W71" s="11"/>
    </row>
    <row r="72" spans="1:23" x14ac:dyDescent="0.25">
      <c r="B72" s="1" t="s">
        <v>62</v>
      </c>
      <c r="N72" s="86"/>
      <c r="T72" s="87"/>
    </row>
    <row r="73" spans="1:23" x14ac:dyDescent="0.25">
      <c r="B73" s="1" t="s">
        <v>33</v>
      </c>
      <c r="N73" s="86"/>
      <c r="T73" s="87"/>
    </row>
    <row r="74" spans="1:23" x14ac:dyDescent="0.25">
      <c r="B74" s="88" t="s">
        <v>34</v>
      </c>
      <c r="N74" s="86"/>
      <c r="T74" s="87"/>
    </row>
    <row r="75" spans="1:23" x14ac:dyDescent="0.25">
      <c r="B75" s="88" t="s">
        <v>35</v>
      </c>
      <c r="N75" s="86"/>
      <c r="T75" s="87"/>
    </row>
    <row r="76" spans="1:23" x14ac:dyDescent="0.25">
      <c r="B76" s="88" t="s">
        <v>36</v>
      </c>
      <c r="N76" s="86"/>
      <c r="T76" s="87"/>
    </row>
    <row r="77" spans="1:23" x14ac:dyDescent="0.25">
      <c r="B77" s="88" t="s">
        <v>46</v>
      </c>
      <c r="N77" s="89"/>
      <c r="T77" s="11"/>
    </row>
    <row r="78" spans="1:23" x14ac:dyDescent="0.25">
      <c r="B78" s="88" t="s">
        <v>47</v>
      </c>
      <c r="N78" s="89"/>
      <c r="T78" s="11"/>
    </row>
    <row r="79" spans="1:23" x14ac:dyDescent="0.25">
      <c r="B79" s="88" t="s">
        <v>48</v>
      </c>
      <c r="N79" s="89"/>
      <c r="T79" s="11"/>
    </row>
    <row r="80" spans="1:23" x14ac:dyDescent="0.25">
      <c r="B80" s="11" t="s">
        <v>49</v>
      </c>
      <c r="N80" s="89"/>
      <c r="T80" s="11"/>
    </row>
    <row r="81" spans="2:20" x14ac:dyDescent="0.25">
      <c r="B81" s="11" t="s">
        <v>50</v>
      </c>
      <c r="N81" s="89"/>
      <c r="T81" s="11"/>
    </row>
    <row r="82" spans="2:20" x14ac:dyDescent="0.25">
      <c r="B82" s="11" t="s">
        <v>51</v>
      </c>
      <c r="N82" s="89"/>
      <c r="T82" s="11"/>
    </row>
    <row r="83" spans="2:20" x14ac:dyDescent="0.25">
      <c r="N83" s="89"/>
      <c r="T83" s="11"/>
    </row>
    <row r="84" spans="2:20" x14ac:dyDescent="0.25">
      <c r="N84" s="89"/>
      <c r="T84" s="11"/>
    </row>
    <row r="85" spans="2:20" x14ac:dyDescent="0.25">
      <c r="N85" s="89"/>
      <c r="T85" s="11"/>
    </row>
    <row r="86" spans="2:20" x14ac:dyDescent="0.25">
      <c r="N86" s="89"/>
      <c r="T86" s="11"/>
    </row>
    <row r="87" spans="2:20" x14ac:dyDescent="0.25">
      <c r="N87" s="89"/>
      <c r="T87" s="11"/>
    </row>
    <row r="88" spans="2:20" x14ac:dyDescent="0.25">
      <c r="N88" s="89"/>
      <c r="T88" s="11"/>
    </row>
    <row r="89" spans="2:20" x14ac:dyDescent="0.25">
      <c r="N89" s="89"/>
      <c r="T89" s="11"/>
    </row>
    <row r="90" spans="2:20" x14ac:dyDescent="0.25">
      <c r="N90" s="89"/>
      <c r="T90" s="11"/>
    </row>
    <row r="91" spans="2:20" x14ac:dyDescent="0.25">
      <c r="N91" s="89"/>
      <c r="T91" s="11"/>
    </row>
    <row r="92" spans="2:20" x14ac:dyDescent="0.25">
      <c r="N92" s="89"/>
      <c r="T92" s="11"/>
    </row>
    <row r="93" spans="2:20" x14ac:dyDescent="0.25">
      <c r="N93" s="89"/>
      <c r="T93" s="11"/>
    </row>
    <row r="94" spans="2:20" x14ac:dyDescent="0.25">
      <c r="N94" s="89"/>
      <c r="T94" s="11"/>
    </row>
    <row r="95" spans="2:20" x14ac:dyDescent="0.25">
      <c r="N95" s="89"/>
      <c r="T95" s="11"/>
    </row>
    <row r="96" spans="2:20" x14ac:dyDescent="0.25">
      <c r="N96" s="89"/>
      <c r="T96" s="11"/>
    </row>
    <row r="97" spans="14:20" x14ac:dyDescent="0.25">
      <c r="N97" s="89"/>
      <c r="T97" s="11"/>
    </row>
    <row r="98" spans="14:20" x14ac:dyDescent="0.25">
      <c r="N98" s="89"/>
      <c r="T98" s="11"/>
    </row>
    <row r="99" spans="14:20" x14ac:dyDescent="0.25">
      <c r="N99" s="89"/>
      <c r="T99" s="11"/>
    </row>
    <row r="100" spans="14:20" x14ac:dyDescent="0.25">
      <c r="N100" s="89"/>
      <c r="T100" s="11"/>
    </row>
    <row r="101" spans="14:20" x14ac:dyDescent="0.25">
      <c r="N101" s="89"/>
      <c r="T101" s="11"/>
    </row>
    <row r="102" spans="14:20" x14ac:dyDescent="0.25">
      <c r="N102" s="89"/>
      <c r="T102" s="11"/>
    </row>
    <row r="103" spans="14:20" x14ac:dyDescent="0.25">
      <c r="N103" s="89"/>
      <c r="T103" s="11"/>
    </row>
    <row r="104" spans="14:20" x14ac:dyDescent="0.25">
      <c r="N104" s="89"/>
      <c r="T104" s="11"/>
    </row>
    <row r="105" spans="14:20" x14ac:dyDescent="0.25">
      <c r="N105" s="89"/>
      <c r="T105" s="11"/>
    </row>
    <row r="106" spans="14:20" x14ac:dyDescent="0.25">
      <c r="N106" s="89"/>
      <c r="T106" s="11"/>
    </row>
    <row r="107" spans="14:20" x14ac:dyDescent="0.25">
      <c r="N107" s="89"/>
      <c r="T107" s="11"/>
    </row>
    <row r="108" spans="14:20" x14ac:dyDescent="0.25">
      <c r="N108" s="89"/>
      <c r="T108" s="11"/>
    </row>
    <row r="109" spans="14:20" x14ac:dyDescent="0.25">
      <c r="N109" s="89"/>
      <c r="T109" s="11"/>
    </row>
    <row r="110" spans="14:20" x14ac:dyDescent="0.25">
      <c r="N110" s="89"/>
      <c r="T110" s="11"/>
    </row>
    <row r="111" spans="14:20" x14ac:dyDescent="0.25">
      <c r="N111" s="89"/>
      <c r="T111" s="11"/>
    </row>
    <row r="112" spans="14:20" x14ac:dyDescent="0.25">
      <c r="N112" s="89"/>
      <c r="T112" s="11"/>
    </row>
    <row r="113" spans="14:20" x14ac:dyDescent="0.25">
      <c r="N113" s="89"/>
      <c r="T113" s="11"/>
    </row>
    <row r="114" spans="14:20" x14ac:dyDescent="0.25">
      <c r="N114" s="89"/>
      <c r="T114" s="11"/>
    </row>
    <row r="115" spans="14:20" x14ac:dyDescent="0.25">
      <c r="N115" s="89"/>
      <c r="T115" s="11"/>
    </row>
    <row r="116" spans="14:20" x14ac:dyDescent="0.25">
      <c r="N116" s="89"/>
      <c r="T116" s="11"/>
    </row>
    <row r="117" spans="14:20" x14ac:dyDescent="0.25">
      <c r="N117" s="89"/>
      <c r="T117" s="11"/>
    </row>
    <row r="118" spans="14:20" x14ac:dyDescent="0.25">
      <c r="N118" s="89"/>
      <c r="T118" s="11"/>
    </row>
    <row r="119" spans="14:20" x14ac:dyDescent="0.25">
      <c r="N119" s="89"/>
      <c r="T119" s="11"/>
    </row>
    <row r="120" spans="14:20" x14ac:dyDescent="0.25">
      <c r="N120" s="89"/>
      <c r="T120" s="11"/>
    </row>
    <row r="121" spans="14:20" x14ac:dyDescent="0.25">
      <c r="N121" s="89"/>
      <c r="T121" s="11"/>
    </row>
    <row r="122" spans="14:20" x14ac:dyDescent="0.25">
      <c r="N122" s="89"/>
      <c r="T122" s="11"/>
    </row>
    <row r="123" spans="14:20" x14ac:dyDescent="0.25">
      <c r="N123" s="89"/>
      <c r="T123" s="11"/>
    </row>
    <row r="124" spans="14:20" x14ac:dyDescent="0.25">
      <c r="N124" s="89"/>
      <c r="T124" s="11"/>
    </row>
    <row r="125" spans="14:20" x14ac:dyDescent="0.25">
      <c r="N125" s="89"/>
      <c r="T125" s="11"/>
    </row>
    <row r="126" spans="14:20" x14ac:dyDescent="0.25">
      <c r="N126" s="89"/>
      <c r="T126" s="11"/>
    </row>
    <row r="127" spans="14:20" x14ac:dyDescent="0.25">
      <c r="N127" s="89"/>
      <c r="T127" s="11"/>
    </row>
    <row r="128" spans="14:20" x14ac:dyDescent="0.25">
      <c r="N128" s="89"/>
      <c r="T128" s="11"/>
    </row>
    <row r="129" spans="14:20" x14ac:dyDescent="0.25">
      <c r="N129" s="89"/>
      <c r="T129" s="11"/>
    </row>
    <row r="130" spans="14:20" x14ac:dyDescent="0.25">
      <c r="N130" s="89"/>
      <c r="T130" s="11"/>
    </row>
    <row r="131" spans="14:20" x14ac:dyDescent="0.25">
      <c r="N131" s="89"/>
      <c r="T131" s="11"/>
    </row>
    <row r="132" spans="14:20" x14ac:dyDescent="0.25">
      <c r="N132" s="89"/>
      <c r="T132" s="11"/>
    </row>
    <row r="133" spans="14:20" x14ac:dyDescent="0.25">
      <c r="N133" s="89"/>
      <c r="T133" s="11"/>
    </row>
    <row r="134" spans="14:20" x14ac:dyDescent="0.25">
      <c r="N134" s="89"/>
      <c r="T134" s="11"/>
    </row>
    <row r="135" spans="14:20" x14ac:dyDescent="0.25">
      <c r="N135" s="89"/>
      <c r="T135" s="11"/>
    </row>
    <row r="136" spans="14:20" x14ac:dyDescent="0.25">
      <c r="N136" s="89"/>
      <c r="T136" s="11"/>
    </row>
    <row r="137" spans="14:20" x14ac:dyDescent="0.25">
      <c r="N137" s="89"/>
      <c r="T137" s="11"/>
    </row>
    <row r="138" spans="14:20" x14ac:dyDescent="0.25">
      <c r="N138" s="89"/>
      <c r="T138" s="11"/>
    </row>
    <row r="139" spans="14:20" x14ac:dyDescent="0.25">
      <c r="N139" s="89"/>
      <c r="T139" s="11"/>
    </row>
    <row r="140" spans="14:20" x14ac:dyDescent="0.25">
      <c r="N140" s="89"/>
      <c r="T140" s="11"/>
    </row>
    <row r="141" spans="14:20" x14ac:dyDescent="0.25">
      <c r="N141" s="89"/>
      <c r="T141" s="11"/>
    </row>
    <row r="142" spans="14:20" x14ac:dyDescent="0.25">
      <c r="N142" s="89"/>
      <c r="T142" s="11"/>
    </row>
    <row r="143" spans="14:20" x14ac:dyDescent="0.25">
      <c r="N143" s="89"/>
      <c r="T143" s="11"/>
    </row>
    <row r="144" spans="14:20" x14ac:dyDescent="0.25">
      <c r="N144" s="89"/>
      <c r="T144" s="11"/>
    </row>
    <row r="145" spans="14:20" x14ac:dyDescent="0.25">
      <c r="N145" s="89"/>
      <c r="T145" s="11"/>
    </row>
    <row r="146" spans="14:20" x14ac:dyDescent="0.25">
      <c r="N146" s="89"/>
      <c r="T146" s="11"/>
    </row>
    <row r="147" spans="14:20" x14ac:dyDescent="0.25">
      <c r="N147" s="89"/>
      <c r="T147" s="11"/>
    </row>
    <row r="148" spans="14:20" x14ac:dyDescent="0.25">
      <c r="N148" s="89"/>
      <c r="T148" s="11"/>
    </row>
    <row r="149" spans="14:20" x14ac:dyDescent="0.25">
      <c r="N149" s="89"/>
      <c r="T149" s="11"/>
    </row>
    <row r="150" spans="14:20" x14ac:dyDescent="0.25">
      <c r="N150" s="89"/>
      <c r="T150" s="11"/>
    </row>
    <row r="151" spans="14:20" x14ac:dyDescent="0.25">
      <c r="N151" s="89"/>
      <c r="T151" s="11"/>
    </row>
    <row r="152" spans="14:20" x14ac:dyDescent="0.25">
      <c r="N152" s="89"/>
      <c r="T152" s="11"/>
    </row>
    <row r="153" spans="14:20" x14ac:dyDescent="0.25">
      <c r="N153" s="89"/>
      <c r="T153" s="11"/>
    </row>
    <row r="154" spans="14:20" x14ac:dyDescent="0.25">
      <c r="N154" s="89"/>
      <c r="T154" s="11"/>
    </row>
    <row r="155" spans="14:20" x14ac:dyDescent="0.25">
      <c r="N155" s="89"/>
      <c r="T155" s="11"/>
    </row>
    <row r="156" spans="14:20" x14ac:dyDescent="0.25">
      <c r="N156" s="89"/>
      <c r="T156" s="11"/>
    </row>
    <row r="157" spans="14:20" x14ac:dyDescent="0.25">
      <c r="N157" s="89"/>
      <c r="T157" s="11"/>
    </row>
    <row r="158" spans="14:20" x14ac:dyDescent="0.25">
      <c r="N158" s="89"/>
      <c r="T158" s="11"/>
    </row>
    <row r="159" spans="14:20" x14ac:dyDescent="0.25">
      <c r="N159" s="89"/>
      <c r="T159" s="11"/>
    </row>
    <row r="160" spans="14:20" x14ac:dyDescent="0.25">
      <c r="N160" s="89"/>
      <c r="T160" s="11"/>
    </row>
    <row r="161" spans="14:20" x14ac:dyDescent="0.25">
      <c r="N161" s="89"/>
      <c r="T161" s="11"/>
    </row>
    <row r="162" spans="14:20" x14ac:dyDescent="0.25">
      <c r="N162" s="89"/>
      <c r="T162" s="11"/>
    </row>
    <row r="163" spans="14:20" x14ac:dyDescent="0.25">
      <c r="N163" s="89"/>
      <c r="T163" s="11"/>
    </row>
    <row r="164" spans="14:20" x14ac:dyDescent="0.25">
      <c r="N164" s="89"/>
      <c r="T164" s="11"/>
    </row>
    <row r="165" spans="14:20" x14ac:dyDescent="0.25">
      <c r="N165" s="89"/>
      <c r="T165" s="11"/>
    </row>
    <row r="166" spans="14:20" x14ac:dyDescent="0.25">
      <c r="N166" s="89"/>
      <c r="T166" s="11"/>
    </row>
    <row r="167" spans="14:20" x14ac:dyDescent="0.25">
      <c r="N167" s="89"/>
      <c r="T167" s="11"/>
    </row>
    <row r="168" spans="14:20" x14ac:dyDescent="0.25">
      <c r="N168" s="89"/>
      <c r="T168" s="11"/>
    </row>
    <row r="169" spans="14:20" x14ac:dyDescent="0.25">
      <c r="N169" s="89"/>
      <c r="T169" s="11"/>
    </row>
    <row r="170" spans="14:20" x14ac:dyDescent="0.25">
      <c r="N170" s="89"/>
      <c r="T170" s="11"/>
    </row>
    <row r="171" spans="14:20" x14ac:dyDescent="0.25">
      <c r="N171" s="89"/>
      <c r="T171" s="11"/>
    </row>
    <row r="172" spans="14:20" x14ac:dyDescent="0.25">
      <c r="N172" s="89"/>
      <c r="T172" s="11"/>
    </row>
    <row r="173" spans="14:20" x14ac:dyDescent="0.25">
      <c r="N173" s="89"/>
      <c r="T173" s="11"/>
    </row>
    <row r="174" spans="14:20" x14ac:dyDescent="0.25">
      <c r="N174" s="89"/>
      <c r="T174" s="11"/>
    </row>
    <row r="175" spans="14:20" x14ac:dyDescent="0.25">
      <c r="N175" s="11"/>
      <c r="T175" s="11"/>
    </row>
    <row r="176" spans="14:20" x14ac:dyDescent="0.25">
      <c r="N176" s="11"/>
      <c r="T176" s="11"/>
    </row>
    <row r="177" spans="14:20" x14ac:dyDescent="0.25">
      <c r="N177" s="11"/>
      <c r="T177" s="11"/>
    </row>
    <row r="178" spans="14:20" x14ac:dyDescent="0.25">
      <c r="N178" s="11"/>
      <c r="T178" s="11"/>
    </row>
    <row r="179" spans="14:20" x14ac:dyDescent="0.25">
      <c r="N179" s="11"/>
      <c r="T179" s="11"/>
    </row>
    <row r="180" spans="14:20" x14ac:dyDescent="0.25">
      <c r="N180" s="11"/>
      <c r="T180" s="11"/>
    </row>
    <row r="181" spans="14:20" x14ac:dyDescent="0.25">
      <c r="N181" s="11"/>
      <c r="T181" s="11"/>
    </row>
    <row r="182" spans="14:20" x14ac:dyDescent="0.25">
      <c r="N182" s="11"/>
      <c r="T182" s="11"/>
    </row>
    <row r="183" spans="14:20" x14ac:dyDescent="0.25">
      <c r="N183" s="11"/>
      <c r="T183" s="11"/>
    </row>
    <row r="184" spans="14:20" x14ac:dyDescent="0.25">
      <c r="N184" s="11"/>
      <c r="T184" s="11"/>
    </row>
    <row r="185" spans="14:20" x14ac:dyDescent="0.25">
      <c r="N185" s="11"/>
      <c r="T185" s="11"/>
    </row>
    <row r="186" spans="14:20" x14ac:dyDescent="0.25">
      <c r="N186" s="11"/>
      <c r="T186" s="11"/>
    </row>
    <row r="187" spans="14:20" x14ac:dyDescent="0.25">
      <c r="N187" s="11"/>
      <c r="T187" s="11"/>
    </row>
    <row r="188" spans="14:20" x14ac:dyDescent="0.25">
      <c r="N188" s="11"/>
      <c r="T188" s="11"/>
    </row>
    <row r="189" spans="14:20" x14ac:dyDescent="0.25">
      <c r="N189" s="11"/>
      <c r="T189" s="11"/>
    </row>
    <row r="190" spans="14:20" x14ac:dyDescent="0.25">
      <c r="N190" s="11"/>
      <c r="T190" s="11"/>
    </row>
    <row r="191" spans="14:20" x14ac:dyDescent="0.25">
      <c r="N191" s="11"/>
      <c r="T191" s="11"/>
    </row>
    <row r="192" spans="14:20" x14ac:dyDescent="0.25">
      <c r="N192" s="11"/>
      <c r="T192" s="11"/>
    </row>
    <row r="193" spans="14:20" x14ac:dyDescent="0.25">
      <c r="N193" s="11"/>
      <c r="T193" s="11"/>
    </row>
    <row r="194" spans="14:20" x14ac:dyDescent="0.25">
      <c r="N194" s="11"/>
      <c r="T194" s="11"/>
    </row>
    <row r="195" spans="14:20" x14ac:dyDescent="0.25">
      <c r="N195" s="11"/>
      <c r="T195" s="11"/>
    </row>
    <row r="196" spans="14:20" x14ac:dyDescent="0.25">
      <c r="N196" s="11"/>
      <c r="T196" s="11"/>
    </row>
    <row r="197" spans="14:20" x14ac:dyDescent="0.25">
      <c r="N197" s="11"/>
    </row>
    <row r="198" spans="14:20" x14ac:dyDescent="0.25">
      <c r="N198" s="11"/>
    </row>
    <row r="199" spans="14:20" x14ac:dyDescent="0.25">
      <c r="N199" s="11"/>
    </row>
    <row r="200" spans="14:20" x14ac:dyDescent="0.25">
      <c r="N200" s="11"/>
    </row>
    <row r="201" spans="14:20" x14ac:dyDescent="0.25">
      <c r="N201" s="11"/>
    </row>
    <row r="202" spans="14:20" x14ac:dyDescent="0.25">
      <c r="N202" s="11"/>
    </row>
    <row r="203" spans="14:20" x14ac:dyDescent="0.25">
      <c r="N203" s="11"/>
    </row>
    <row r="204" spans="14:20" x14ac:dyDescent="0.25">
      <c r="N204" s="11"/>
    </row>
    <row r="205" spans="14:20" x14ac:dyDescent="0.25">
      <c r="N205" s="11"/>
    </row>
    <row r="206" spans="14:20" x14ac:dyDescent="0.25">
      <c r="N206" s="11"/>
    </row>
    <row r="207" spans="14:20" x14ac:dyDescent="0.25">
      <c r="N207" s="11"/>
    </row>
    <row r="208" spans="14:20" x14ac:dyDescent="0.25">
      <c r="N208" s="11"/>
    </row>
    <row r="209" spans="14:14" x14ac:dyDescent="0.25">
      <c r="N209" s="11"/>
    </row>
    <row r="210" spans="14:14" x14ac:dyDescent="0.25">
      <c r="N210" s="11"/>
    </row>
    <row r="211" spans="14:14" x14ac:dyDescent="0.25">
      <c r="N211" s="11"/>
    </row>
    <row r="212" spans="14:14" x14ac:dyDescent="0.25">
      <c r="N212" s="11"/>
    </row>
    <row r="213" spans="14:14" x14ac:dyDescent="0.25">
      <c r="N213" s="11"/>
    </row>
    <row r="214" spans="14:14" x14ac:dyDescent="0.25">
      <c r="N214" s="11"/>
    </row>
    <row r="215" spans="14:14" x14ac:dyDescent="0.25">
      <c r="N215" s="11"/>
    </row>
    <row r="216" spans="14:14" x14ac:dyDescent="0.25">
      <c r="N216" s="11"/>
    </row>
    <row r="217" spans="14:14" x14ac:dyDescent="0.25">
      <c r="N217" s="11"/>
    </row>
    <row r="218" spans="14:14" x14ac:dyDescent="0.25">
      <c r="N218" s="11"/>
    </row>
    <row r="219" spans="14:14" x14ac:dyDescent="0.25">
      <c r="N219" s="11"/>
    </row>
    <row r="220" spans="14:14" x14ac:dyDescent="0.25">
      <c r="N220" s="11"/>
    </row>
    <row r="221" spans="14:14" x14ac:dyDescent="0.25">
      <c r="N221" s="11"/>
    </row>
    <row r="222" spans="14:14" x14ac:dyDescent="0.25">
      <c r="N222" s="11"/>
    </row>
    <row r="223" spans="14:14" x14ac:dyDescent="0.25">
      <c r="N223" s="11"/>
    </row>
    <row r="224" spans="14:14" x14ac:dyDescent="0.25">
      <c r="N224" s="11"/>
    </row>
    <row r="225" spans="14:14" x14ac:dyDescent="0.25">
      <c r="N225" s="11"/>
    </row>
    <row r="226" spans="14:14" x14ac:dyDescent="0.25">
      <c r="N226" s="11"/>
    </row>
    <row r="227" spans="14:14" x14ac:dyDescent="0.25">
      <c r="N227" s="11"/>
    </row>
    <row r="228" spans="14:14" x14ac:dyDescent="0.25">
      <c r="N228" s="11"/>
    </row>
    <row r="229" spans="14:14" x14ac:dyDescent="0.25">
      <c r="N229" s="11"/>
    </row>
    <row r="230" spans="14:14" x14ac:dyDescent="0.25">
      <c r="N230" s="11"/>
    </row>
    <row r="231" spans="14:14" x14ac:dyDescent="0.25">
      <c r="N231" s="11"/>
    </row>
    <row r="232" spans="14:14" x14ac:dyDescent="0.25">
      <c r="N232" s="11"/>
    </row>
    <row r="233" spans="14:14" x14ac:dyDescent="0.25">
      <c r="N233" s="11"/>
    </row>
    <row r="234" spans="14:14" x14ac:dyDescent="0.25">
      <c r="N234" s="11"/>
    </row>
    <row r="235" spans="14:14" x14ac:dyDescent="0.25">
      <c r="N235" s="11"/>
    </row>
    <row r="236" spans="14:14" x14ac:dyDescent="0.25">
      <c r="N236" s="11"/>
    </row>
    <row r="237" spans="14:14" x14ac:dyDescent="0.25">
      <c r="N237" s="11"/>
    </row>
    <row r="238" spans="14:14" x14ac:dyDescent="0.25">
      <c r="N238" s="11"/>
    </row>
    <row r="239" spans="14:14" x14ac:dyDescent="0.25">
      <c r="N239" s="11"/>
    </row>
    <row r="240" spans="14:14" x14ac:dyDescent="0.25">
      <c r="N240" s="11"/>
    </row>
    <row r="241" spans="14:14" x14ac:dyDescent="0.25">
      <c r="N241" s="11"/>
    </row>
    <row r="242" spans="14:14" x14ac:dyDescent="0.25">
      <c r="N242" s="11"/>
    </row>
  </sheetData>
  <sortState ref="A28:D69">
    <sortCondition ref="A28:A69"/>
  </sortState>
  <phoneticPr fontId="0" type="noConversion"/>
  <pageMargins left="0.75" right="0.75" top="1" bottom="1" header="0.5" footer="0.5"/>
  <pageSetup scale="43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638DFAC-45D9-41C8-BF0B-DA74292CD9BD}"/>
</file>

<file path=customXml/itemProps2.xml><?xml version="1.0" encoding="utf-8"?>
<ds:datastoreItem xmlns:ds="http://schemas.openxmlformats.org/officeDocument/2006/customXml" ds:itemID="{A98EA4A7-096C-4AD4-9D2F-7BF576FE2844}"/>
</file>

<file path=customXml/itemProps3.xml><?xml version="1.0" encoding="utf-8"?>
<ds:datastoreItem xmlns:ds="http://schemas.openxmlformats.org/officeDocument/2006/customXml" ds:itemID="{7E6BE3B2-53B5-42E0-82C2-93BE3C7B66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2A</vt:lpstr>
      <vt:lpstr>'2A'!Print_Area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2016-10-07T19:39:36Z</dcterms:created>
  <dcterms:modified xsi:type="dcterms:W3CDTF">2016-11-22T15:10:33Z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