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2B" sheetId="1" r:id="rId1"/>
  </sheets>
  <calcPr calcId="171027"/>
</workbook>
</file>

<file path=xl/calcChain.xml><?xml version="1.0" encoding="utf-8"?>
<calcChain xmlns="http://schemas.openxmlformats.org/spreadsheetml/2006/main">
  <c r="R69" i="1" l="1"/>
  <c r="R66" i="1"/>
  <c r="R62" i="1"/>
  <c r="R58" i="1"/>
  <c r="S68" i="1"/>
  <c r="S59" i="1"/>
  <c r="S55" i="1"/>
  <c r="S54" i="1"/>
  <c r="S48" i="1"/>
  <c r="S47" i="1"/>
  <c r="S67" i="1"/>
  <c r="R67" i="1"/>
  <c r="S60" i="1"/>
  <c r="R60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L69" i="1"/>
  <c r="M68" i="1"/>
  <c r="L68" i="1"/>
  <c r="M67" i="1"/>
  <c r="L67" i="1"/>
  <c r="L66" i="1"/>
  <c r="L62" i="1"/>
  <c r="M60" i="1"/>
  <c r="L60" i="1"/>
  <c r="M59" i="1"/>
  <c r="L58" i="1"/>
  <c r="M56" i="1"/>
  <c r="L56" i="1"/>
  <c r="M55" i="1"/>
  <c r="M54" i="1"/>
  <c r="M50" i="1"/>
  <c r="L50" i="1"/>
  <c r="M49" i="1"/>
  <c r="L49" i="1"/>
  <c r="M48" i="1"/>
  <c r="M47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S15" i="1"/>
  <c r="R15" i="1"/>
  <c r="M15" i="1"/>
  <c r="L15" i="1"/>
  <c r="F69" i="1"/>
  <c r="I68" i="1"/>
  <c r="P67" i="1"/>
  <c r="Q67" i="1" s="1"/>
  <c r="K67" i="1"/>
  <c r="J67" i="1"/>
  <c r="I67" i="1"/>
  <c r="F67" i="1"/>
  <c r="F66" i="1"/>
  <c r="F62" i="1"/>
  <c r="Q60" i="1"/>
  <c r="P60" i="1"/>
  <c r="K60" i="1"/>
  <c r="J60" i="1"/>
  <c r="I60" i="1"/>
  <c r="F60" i="1"/>
  <c r="I59" i="1"/>
  <c r="Q56" i="1"/>
  <c r="P56" i="1"/>
  <c r="K56" i="1"/>
  <c r="J56" i="1"/>
  <c r="I56" i="1"/>
  <c r="F56" i="1"/>
  <c r="P50" i="1"/>
  <c r="Q50" i="1" s="1"/>
  <c r="K50" i="1"/>
  <c r="J50" i="1"/>
  <c r="I50" i="1"/>
  <c r="F50" i="1"/>
  <c r="Q49" i="1"/>
  <c r="P49" i="1"/>
  <c r="K49" i="1"/>
  <c r="J49" i="1"/>
  <c r="I49" i="1"/>
  <c r="F49" i="1"/>
  <c r="I47" i="1"/>
  <c r="P43" i="1"/>
  <c r="Q43" i="1" s="1"/>
  <c r="J43" i="1"/>
  <c r="K43" i="1" s="1"/>
  <c r="I43" i="1"/>
  <c r="F43" i="1"/>
  <c r="P42" i="1"/>
  <c r="Q42" i="1" s="1"/>
  <c r="J42" i="1"/>
  <c r="K42" i="1" s="1"/>
  <c r="I42" i="1"/>
  <c r="F42" i="1"/>
  <c r="P41" i="1"/>
  <c r="Q41" i="1" s="1"/>
  <c r="J41" i="1"/>
  <c r="K41" i="1" s="1"/>
  <c r="I41" i="1"/>
  <c r="F41" i="1"/>
  <c r="H40" i="1"/>
  <c r="G40" i="1"/>
  <c r="E40" i="1"/>
  <c r="P40" i="1" s="1"/>
  <c r="Q40" i="1" s="1"/>
  <c r="D40" i="1"/>
  <c r="J40" i="1" s="1"/>
  <c r="K40" i="1" s="1"/>
  <c r="P38" i="1"/>
  <c r="Q38" i="1" s="1"/>
  <c r="J38" i="1"/>
  <c r="K38" i="1" s="1"/>
  <c r="I38" i="1"/>
  <c r="F38" i="1"/>
  <c r="Q37" i="1"/>
  <c r="P37" i="1"/>
  <c r="J37" i="1"/>
  <c r="K37" i="1" s="1"/>
  <c r="I37" i="1"/>
  <c r="F37" i="1"/>
  <c r="P36" i="1"/>
  <c r="Q36" i="1" s="1"/>
  <c r="J36" i="1"/>
  <c r="K36" i="1" s="1"/>
  <c r="I36" i="1"/>
  <c r="F36" i="1"/>
  <c r="H35" i="1"/>
  <c r="P35" i="1" s="1"/>
  <c r="Q35" i="1" s="1"/>
  <c r="G35" i="1"/>
  <c r="E35" i="1"/>
  <c r="D35" i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P27" i="1"/>
  <c r="Q27" i="1" s="1"/>
  <c r="J27" i="1"/>
  <c r="K27" i="1" s="1"/>
  <c r="H27" i="1"/>
  <c r="G27" i="1"/>
  <c r="F27" i="1"/>
  <c r="E27" i="1"/>
  <c r="D27" i="1"/>
  <c r="H24" i="1"/>
  <c r="P24" i="1" s="1"/>
  <c r="Q24" i="1" s="1"/>
  <c r="G24" i="1"/>
  <c r="E24" i="1"/>
  <c r="D24" i="1"/>
  <c r="J24" i="1" s="1"/>
  <c r="K24" i="1" s="1"/>
  <c r="P23" i="1"/>
  <c r="Q23" i="1" s="1"/>
  <c r="J23" i="1"/>
  <c r="K23" i="1" s="1"/>
  <c r="H23" i="1"/>
  <c r="G23" i="1"/>
  <c r="F23" i="1"/>
  <c r="E23" i="1"/>
  <c r="D23" i="1"/>
  <c r="H22" i="1"/>
  <c r="P22" i="1" s="1"/>
  <c r="Q22" i="1" s="1"/>
  <c r="G22" i="1"/>
  <c r="E22" i="1"/>
  <c r="D22" i="1"/>
  <c r="J22" i="1" s="1"/>
  <c r="K22" i="1" s="1"/>
  <c r="E21" i="1"/>
  <c r="H20" i="1"/>
  <c r="G20" i="1"/>
  <c r="E20" i="1"/>
  <c r="P20" i="1" s="1"/>
  <c r="Q20" i="1" s="1"/>
  <c r="D20" i="1"/>
  <c r="J20" i="1" s="1"/>
  <c r="K20" i="1" s="1"/>
  <c r="P19" i="1"/>
  <c r="Q19" i="1" s="1"/>
  <c r="J19" i="1"/>
  <c r="K19" i="1" s="1"/>
  <c r="I19" i="1"/>
  <c r="H19" i="1"/>
  <c r="G19" i="1"/>
  <c r="F19" i="1"/>
  <c r="E19" i="1"/>
  <c r="D19" i="1"/>
  <c r="P15" i="1"/>
  <c r="Q15" i="1" s="1"/>
  <c r="J15" i="1"/>
  <c r="K15" i="1" s="1"/>
  <c r="I15" i="1"/>
  <c r="F15" i="1"/>
  <c r="E17" i="1" l="1"/>
  <c r="I20" i="1"/>
  <c r="G21" i="1"/>
  <c r="I22" i="1"/>
  <c r="I24" i="1"/>
  <c r="I35" i="1"/>
  <c r="I40" i="1"/>
  <c r="F20" i="1"/>
  <c r="D21" i="1"/>
  <c r="H21" i="1"/>
  <c r="F22" i="1"/>
  <c r="F24" i="1"/>
  <c r="F35" i="1"/>
  <c r="J35" i="1"/>
  <c r="K35" i="1" s="1"/>
  <c r="F40" i="1"/>
  <c r="I23" i="1"/>
  <c r="I27" i="1"/>
  <c r="J21" i="1" l="1"/>
  <c r="K21" i="1" s="1"/>
  <c r="F21" i="1"/>
  <c r="D17" i="1"/>
  <c r="I21" i="1"/>
  <c r="H17" i="1"/>
  <c r="P21" i="1"/>
  <c r="Q21" i="1" s="1"/>
  <c r="G17" i="1"/>
  <c r="J17" i="1" l="1"/>
  <c r="K17" i="1" s="1"/>
  <c r="I17" i="1"/>
  <c r="F17" i="1"/>
  <c r="P17" i="1"/>
  <c r="Q17" i="1" s="1"/>
</calcChain>
</file>

<file path=xl/sharedStrings.xml><?xml version="1.0" encoding="utf-8"?>
<sst xmlns="http://schemas.openxmlformats.org/spreadsheetml/2006/main" count="88" uniqueCount="73">
  <si>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</si>
  <si>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</si>
  <si>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</si>
  <si>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</si>
  <si>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</si>
  <si>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</si>
  <si>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</si>
  <si>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</si>
  <si>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</si>
  <si>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</si>
  <si>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</si>
  <si>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</si>
  <si>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</si>
  <si>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</si>
  <si>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</si>
  <si>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</si>
  <si>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</si>
  <si>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</si>
  <si>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</si>
  <si>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</si>
  <si>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</si>
  <si>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</si>
  <si>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</si>
  <si>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</si>
  <si>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</si>
  <si>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</si>
  <si>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</si>
  <si>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</si>
  <si>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</si>
  <si>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</si>
  <si>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</si>
  <si>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</si>
  <si>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</si>
  <si>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</si>
  <si>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</si>
  <si>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</si>
  <si>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</si>
  <si>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</si>
  <si>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</si>
  <si>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</si>
  <si>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</si>
  <si>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</si>
  <si>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</si>
  <si>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</si>
  <si>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</si>
  <si>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</si>
  <si>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</si>
  <si>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</si>
  <si>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</si>
  <si>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</si>
  <si>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</si>
  <si>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</si>
  <si>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</si>
  <si>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</si>
  <si>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</si>
  <si>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</si>
  <si>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</si>
  <si>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</si>
  <si>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</si>
  <si>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</si>
  <si>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</si>
  <si>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</si>
  <si>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</si>
  <si>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</si>
  <si>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</si>
  <si>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</si>
  <si>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</si>
  <si>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</si>
  <si>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</si>
  <si>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APRIL 2016</t>
  </si>
  <si>
    <t>NEW HOUSING UNITS AUTHORIZED FOR CONSTRUCTION YEAR TO DATE APRIL  2016 AND 2014</t>
  </si>
  <si>
    <t>APRIL 2014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</si>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</sst>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4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7" fillId="0" borderId="0" xfId="0" applyNumberFormat="1" applyFont="1"/>
    <xf numFmtId="49" fontId="14" fillId="0" borderId="0" xfId="0" applyNumberFormat="1" applyFont="1"/>
    <xf numFmtId="0" fontId="1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3" fillId="0" borderId="0" xfId="0" applyFont="1" applyBorder="1"/>
    <xf numFmtId="41" fontId="0" fillId="0" borderId="0" xfId="0" applyNumberFormat="1" applyBorder="1"/>
    <xf numFmtId="41" fontId="0" fillId="0" borderId="5" xfId="0" applyNumberFormat="1" applyBorder="1"/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1" fontId="0" fillId="0" borderId="5" xfId="0" applyNumberFormat="1" applyBorder="1" applyAlignment="1">
      <alignment horizontal="center"/>
    </xf>
    <xf numFmtId="41" fontId="8" fillId="0" borderId="4" xfId="0" applyNumberFormat="1" applyFont="1" applyBorder="1"/>
    <xf numFmtId="3" fontId="7" fillId="0" borderId="4" xfId="0" applyNumberFormat="1" applyFont="1" applyBorder="1"/>
    <xf numFmtId="0" fontId="7" fillId="0" borderId="4" xfId="0" applyFont="1" applyBorder="1"/>
    <xf numFmtId="3" fontId="10" fillId="0" borderId="4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3" fillId="0" borderId="4" xfId="0" applyFont="1" applyBorder="1"/>
    <xf numFmtId="42" fontId="0" fillId="0" borderId="4" xfId="0" applyNumberFormat="1" applyBorder="1"/>
    <xf numFmtId="41" fontId="0" fillId="0" borderId="6" xfId="0" applyNumberFormat="1" applyBorder="1"/>
    <xf numFmtId="0" fontId="0" fillId="0" borderId="7" xfId="0" applyBorder="1"/>
    <xf numFmtId="41" fontId="0" fillId="0" borderId="9" xfId="0" applyNumberFormat="1" applyBorder="1"/>
    <xf numFmtId="41" fontId="0" fillId="0" borderId="10" xfId="0" applyNumberFormat="1" applyBorder="1"/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49" fontId="3" fillId="0" borderId="9" xfId="0" applyNumberFormat="1" applyFont="1" applyBorder="1" applyAlignment="1">
      <alignment horizontal="centerContinuous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1" fontId="0" fillId="0" borderId="14" xfId="0" applyNumberFormat="1" applyBorder="1"/>
    <xf numFmtId="0" fontId="3" fillId="0" borderId="14" xfId="0" applyFont="1" applyBorder="1" applyAlignment="1">
      <alignment horizontal="centerContinuous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1" fontId="0" fillId="0" borderId="17" xfId="0" applyNumberFormat="1" applyBorder="1"/>
    <xf numFmtId="41" fontId="0" fillId="0" borderId="18" xfId="0" applyNumberFormat="1" applyBorder="1"/>
    <xf numFmtId="10" fontId="0" fillId="0" borderId="17" xfId="0" applyNumberFormat="1" applyBorder="1"/>
    <xf numFmtId="41" fontId="5" fillId="0" borderId="17" xfId="0" applyNumberFormat="1" applyFont="1" applyBorder="1"/>
    <xf numFmtId="41" fontId="5" fillId="0" borderId="17" xfId="0" applyNumberFormat="1" applyFont="1" applyBorder="1" applyAlignment="1">
      <alignment horizontal="right"/>
    </xf>
    <xf numFmtId="41" fontId="6" fillId="0" borderId="17" xfId="0" applyNumberFormat="1" applyFont="1" applyBorder="1"/>
    <xf numFmtId="0" fontId="0" fillId="0" borderId="8" xfId="0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Continuous"/>
    </xf>
    <xf numFmtId="49" fontId="3" fillId="0" borderId="22" xfId="0" applyNumberFormat="1" applyFont="1" applyBorder="1" applyAlignment="1">
      <alignment horizontal="centerContinuous"/>
    </xf>
    <xf numFmtId="0" fontId="3" fillId="0" borderId="22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49" fontId="3" fillId="0" borderId="0" xfId="0" applyNumberFormat="1" applyFont="1"/>
    <xf numFmtId="49" fontId="15" fillId="0" borderId="0" xfId="0" applyNumberFormat="1" applyFont="1"/>
    <xf numFmtId="41" fontId="0" fillId="0" borderId="26" xfId="0" applyNumberFormat="1" applyBorder="1"/>
    <xf numFmtId="41" fontId="0" fillId="0" borderId="27" xfId="0" applyNumberFormat="1" applyBorder="1"/>
    <xf numFmtId="0" fontId="3" fillId="0" borderId="28" xfId="0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 applyAlignment="1">
      <alignment horizontal="center"/>
    </xf>
    <xf numFmtId="0" fontId="0" fillId="0" borderId="8" xfId="0" applyNumberFormat="1" applyBorder="1" applyAlignment="1">
      <alignment horizontal="center"/>
    </xf>
    <xf numFmtId="41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1" fontId="4" fillId="0" borderId="0" xfId="0" applyNumberFormat="1" applyFont="1"/>
    <xf numFmtId="0" fontId="3" fillId="0" borderId="32" xfId="0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3" fontId="0" fillId="0" borderId="32" xfId="0" applyNumberFormat="1" applyBorder="1"/>
    <xf numFmtId="1" fontId="0" fillId="0" borderId="33" xfId="0" applyNumberFormat="1" applyBorder="1" applyAlignment="1">
      <alignment horizontal="center"/>
    </xf>
    <xf numFmtId="0" fontId="0" fillId="0" borderId="32" xfId="0" applyBorder="1"/>
    <xf numFmtId="41" fontId="0" fillId="0" borderId="32" xfId="0" applyNumberFormat="1" applyBorder="1"/>
    <xf numFmtId="41" fontId="0" fillId="0" borderId="33" xfId="0" applyNumberFormat="1" applyBorder="1"/>
    <xf numFmtId="0" fontId="0" fillId="0" borderId="33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41" fontId="0" fillId="0" borderId="17" xfId="0" applyNumberForma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41" fontId="1" fillId="0" borderId="17" xfId="0" applyNumberFormat="1" applyFont="1" applyBorder="1"/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2"/>
  <sheetViews>
    <sheetView tabSelected="1" topLeftCell="A52" workbookViewId="0">
      <selection activeCell="B72" sqref="B72"/>
    </sheetView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89" t="s">
        <v>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 x14ac:dyDescent="0.25">
      <c r="A3"/>
      <c r="B3" s="2" t="s">
        <v>70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3.5" thickBo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5" thickTop="1" x14ac:dyDescent="0.2">
      <c r="A5"/>
      <c r="B5" s="12"/>
      <c r="C5" s="13"/>
      <c r="D5" s="43"/>
      <c r="E5" s="13"/>
      <c r="F5" s="44"/>
      <c r="G5" s="43"/>
      <c r="H5" s="13"/>
      <c r="I5" s="45"/>
      <c r="J5" s="13"/>
      <c r="K5" s="13"/>
      <c r="L5" s="13"/>
      <c r="M5" s="13"/>
      <c r="N5" s="13"/>
      <c r="O5" s="44"/>
      <c r="P5" s="13"/>
      <c r="Q5" s="13"/>
      <c r="R5" s="13"/>
      <c r="S5" s="13"/>
      <c r="T5" s="13"/>
      <c r="U5" s="14"/>
      <c r="V5" s="4"/>
      <c r="W5" s="4"/>
    </row>
    <row r="6" spans="1:23" x14ac:dyDescent="0.2">
      <c r="A6"/>
      <c r="B6" s="15"/>
      <c r="C6" s="16"/>
      <c r="D6" s="36"/>
      <c r="E6" s="17"/>
      <c r="F6" s="37"/>
      <c r="G6" s="36"/>
      <c r="H6" s="17"/>
      <c r="I6" s="46"/>
      <c r="J6" s="17"/>
      <c r="K6" s="17"/>
      <c r="L6" s="17"/>
      <c r="M6" s="17"/>
      <c r="N6" s="17"/>
      <c r="O6" s="37"/>
      <c r="P6" s="17"/>
      <c r="Q6" s="17"/>
      <c r="R6" s="17"/>
      <c r="S6" s="17"/>
      <c r="T6" s="17"/>
      <c r="U6" s="18"/>
      <c r="V6" s="3"/>
      <c r="W6" s="3"/>
    </row>
    <row r="7" spans="1:23" x14ac:dyDescent="0.2">
      <c r="A7"/>
      <c r="B7" s="15"/>
      <c r="C7" s="16"/>
      <c r="D7" s="38" t="s">
        <v>1</v>
      </c>
      <c r="E7" s="19"/>
      <c r="F7" s="39"/>
      <c r="G7" s="38" t="s">
        <v>1</v>
      </c>
      <c r="H7" s="19"/>
      <c r="I7" s="47"/>
      <c r="J7" s="19" t="s">
        <v>2</v>
      </c>
      <c r="K7" s="19"/>
      <c r="L7" s="19"/>
      <c r="M7" s="19"/>
      <c r="N7" s="19"/>
      <c r="O7" s="39"/>
      <c r="P7" s="19" t="s">
        <v>3</v>
      </c>
      <c r="Q7" s="19"/>
      <c r="R7" s="19"/>
      <c r="S7" s="19"/>
      <c r="T7" s="19"/>
      <c r="U7" s="20"/>
      <c r="V7" s="3"/>
      <c r="W7" s="3"/>
    </row>
    <row r="8" spans="1:23" ht="15" x14ac:dyDescent="0.25">
      <c r="A8"/>
      <c r="B8" s="15"/>
      <c r="C8" s="16"/>
      <c r="D8" s="40"/>
      <c r="E8" s="67" t="s">
        <v>69</v>
      </c>
      <c r="F8" s="61"/>
      <c r="G8" s="62"/>
      <c r="H8" s="68" t="s">
        <v>71</v>
      </c>
      <c r="I8" s="47"/>
      <c r="J8" s="66"/>
      <c r="K8" s="64"/>
      <c r="L8" s="64"/>
      <c r="M8" s="64"/>
      <c r="N8" s="64"/>
      <c r="O8" s="61"/>
      <c r="P8" s="63"/>
      <c r="Q8" s="64"/>
      <c r="R8" s="64"/>
      <c r="S8" s="64"/>
      <c r="T8" s="64"/>
      <c r="U8" s="65"/>
    </row>
    <row r="9" spans="1:23" x14ac:dyDescent="0.2">
      <c r="A9"/>
      <c r="B9" s="15"/>
      <c r="C9" s="16"/>
      <c r="D9" s="48"/>
      <c r="E9" s="48"/>
      <c r="F9" s="48"/>
      <c r="G9" s="48"/>
      <c r="H9" s="48"/>
      <c r="I9" s="49"/>
      <c r="J9" s="17"/>
      <c r="K9" s="17"/>
      <c r="L9" s="70"/>
      <c r="M9" s="69"/>
      <c r="N9" s="17"/>
      <c r="O9" s="37"/>
      <c r="P9" s="17"/>
      <c r="Q9" s="17"/>
      <c r="R9" s="70"/>
      <c r="S9" s="69"/>
      <c r="T9" s="17"/>
      <c r="U9" s="18"/>
    </row>
    <row r="10" spans="1:23" x14ac:dyDescent="0.2">
      <c r="A10"/>
      <c r="B10" s="15"/>
      <c r="C10" s="16"/>
      <c r="D10" s="50"/>
      <c r="E10" s="50"/>
      <c r="F10" s="50" t="s">
        <v>7</v>
      </c>
      <c r="G10" s="50"/>
      <c r="H10" s="50"/>
      <c r="I10" s="51" t="s">
        <v>7</v>
      </c>
      <c r="J10" s="21"/>
      <c r="K10" s="21"/>
      <c r="L10" s="41"/>
      <c r="M10" s="42"/>
      <c r="N10" s="21"/>
      <c r="O10" s="42"/>
      <c r="P10" s="21"/>
      <c r="Q10" s="21"/>
      <c r="R10" s="41"/>
      <c r="S10" s="42"/>
      <c r="T10" s="21"/>
      <c r="U10" s="22"/>
    </row>
    <row r="11" spans="1:23" x14ac:dyDescent="0.2">
      <c r="A11"/>
      <c r="B11" s="15"/>
      <c r="C11" s="16"/>
      <c r="D11" s="50"/>
      <c r="E11" s="50" t="s">
        <v>8</v>
      </c>
      <c r="F11" s="50" t="s">
        <v>8</v>
      </c>
      <c r="G11" s="50"/>
      <c r="H11" s="50" t="s">
        <v>8</v>
      </c>
      <c r="I11" s="51" t="s">
        <v>8</v>
      </c>
      <c r="J11" s="19" t="s">
        <v>5</v>
      </c>
      <c r="K11" s="19"/>
      <c r="L11" s="38" t="s">
        <v>4</v>
      </c>
      <c r="M11" s="39"/>
      <c r="N11" s="19" t="s">
        <v>6</v>
      </c>
      <c r="O11" s="39"/>
      <c r="P11" s="19" t="s">
        <v>5</v>
      </c>
      <c r="Q11" s="19"/>
      <c r="R11" s="38" t="s">
        <v>4</v>
      </c>
      <c r="S11" s="39"/>
      <c r="T11" s="19" t="s">
        <v>6</v>
      </c>
      <c r="U11" s="20"/>
    </row>
    <row r="12" spans="1:23" x14ac:dyDescent="0.2">
      <c r="A12"/>
      <c r="B12" s="87" t="s">
        <v>0</v>
      </c>
      <c r="C12" s="88"/>
      <c r="D12" s="59" t="s">
        <v>9</v>
      </c>
      <c r="E12" s="59" t="s">
        <v>10</v>
      </c>
      <c r="F12" s="59" t="s">
        <v>10</v>
      </c>
      <c r="G12" s="59" t="s">
        <v>9</v>
      </c>
      <c r="H12" s="59" t="s">
        <v>10</v>
      </c>
      <c r="I12" s="60" t="s">
        <v>10</v>
      </c>
      <c r="J12" s="71" t="s">
        <v>11</v>
      </c>
      <c r="K12" s="73" t="s">
        <v>7</v>
      </c>
      <c r="L12" s="74">
        <v>2016</v>
      </c>
      <c r="M12" s="75">
        <v>2014</v>
      </c>
      <c r="N12" s="75">
        <v>2016</v>
      </c>
      <c r="O12" s="75">
        <v>2014</v>
      </c>
      <c r="P12" s="73" t="s">
        <v>11</v>
      </c>
      <c r="Q12" s="73" t="s">
        <v>7</v>
      </c>
      <c r="R12" s="74">
        <v>2016</v>
      </c>
      <c r="S12" s="75">
        <v>2014</v>
      </c>
      <c r="T12" s="75">
        <v>2016</v>
      </c>
      <c r="U12" s="72">
        <v>2014</v>
      </c>
    </row>
    <row r="13" spans="1:23" x14ac:dyDescent="0.2">
      <c r="A13"/>
      <c r="B13" s="23"/>
      <c r="C13" s="24"/>
      <c r="D13" s="52"/>
      <c r="E13" s="52"/>
      <c r="F13" s="52"/>
      <c r="G13" s="52"/>
      <c r="H13" s="52"/>
      <c r="I13" s="53"/>
      <c r="J13" s="24"/>
      <c r="K13" s="76"/>
      <c r="L13" s="77"/>
      <c r="M13" s="77"/>
      <c r="N13" s="78"/>
      <c r="O13" s="78"/>
      <c r="P13" s="76"/>
      <c r="Q13" s="76"/>
      <c r="R13" s="52"/>
      <c r="S13" s="76"/>
      <c r="T13" s="77"/>
      <c r="U13" s="25"/>
    </row>
    <row r="14" spans="1:23" x14ac:dyDescent="0.2">
      <c r="A14"/>
      <c r="B14" s="15"/>
      <c r="C14" s="16"/>
      <c r="D14" s="52"/>
      <c r="E14" s="52"/>
      <c r="F14" s="52"/>
      <c r="G14" s="52"/>
      <c r="H14" s="52"/>
      <c r="I14" s="36"/>
      <c r="J14" s="90"/>
      <c r="K14" s="50"/>
      <c r="L14" s="79"/>
      <c r="M14" s="79"/>
      <c r="N14" s="80"/>
      <c r="O14" s="80"/>
      <c r="P14" s="50"/>
      <c r="Q14" s="50"/>
      <c r="R14" s="52"/>
      <c r="S14" s="50"/>
      <c r="T14" s="79"/>
      <c r="U14" s="91"/>
    </row>
    <row r="15" spans="1:23" ht="15.75" x14ac:dyDescent="0.25">
      <c r="B15" s="26" t="s">
        <v>40</v>
      </c>
      <c r="C15" s="17"/>
      <c r="D15" s="52">
        <v>5013</v>
      </c>
      <c r="E15" s="52">
        <v>3390</v>
      </c>
      <c r="F15" s="54">
        <f>(E15/D15)</f>
        <v>0.67624177139437458</v>
      </c>
      <c r="G15" s="103">
        <v>5652</v>
      </c>
      <c r="H15" s="103">
        <v>3119</v>
      </c>
      <c r="I15" s="5">
        <f>(H15/G15)</f>
        <v>0.55184005661712665</v>
      </c>
      <c r="J15" s="92">
        <f>(D15-G15)</f>
        <v>-639</v>
      </c>
      <c r="K15" s="54">
        <f>(J15/G15)</f>
        <v>-0.11305732484076433</v>
      </c>
      <c r="L15" s="81">
        <f>(D15/D$17)</f>
        <v>1.0353159851301115</v>
      </c>
      <c r="M15" s="81">
        <f>(G15/G$17)</f>
        <v>1.0161812297734627</v>
      </c>
      <c r="N15" s="78"/>
      <c r="O15" s="78"/>
      <c r="P15" s="82">
        <f>(E15-H15)</f>
        <v>271</v>
      </c>
      <c r="Q15" s="54">
        <f>(P15/H15)</f>
        <v>8.6886822699583199E-2</v>
      </c>
      <c r="R15" s="54">
        <f>(E15/E$17)</f>
        <v>1.0531220876048462</v>
      </c>
      <c r="S15" s="54">
        <f>(H15/H$17)</f>
        <v>1.0146389069616135</v>
      </c>
      <c r="T15" s="77"/>
      <c r="U15" s="93"/>
    </row>
    <row r="16" spans="1:23" ht="15" x14ac:dyDescent="0.25">
      <c r="A16"/>
      <c r="B16" s="27"/>
      <c r="C16" s="24"/>
      <c r="D16" s="55"/>
      <c r="E16" s="55"/>
      <c r="F16" s="52"/>
      <c r="G16" s="55"/>
      <c r="H16" s="55"/>
      <c r="I16"/>
      <c r="J16" s="94"/>
      <c r="K16" s="76"/>
      <c r="L16" s="77"/>
      <c r="M16" s="77"/>
      <c r="N16" s="78"/>
      <c r="O16" s="78"/>
      <c r="P16" s="76"/>
      <c r="Q16" s="76"/>
      <c r="R16" s="52"/>
      <c r="S16" s="76"/>
      <c r="T16" s="77"/>
      <c r="U16" s="93"/>
    </row>
    <row r="17" spans="1:21" ht="15" x14ac:dyDescent="0.25">
      <c r="A17"/>
      <c r="B17" s="28" t="s">
        <v>41</v>
      </c>
      <c r="C17" s="24"/>
      <c r="D17" s="55">
        <f>(D19+D20+D21)</f>
        <v>4842</v>
      </c>
      <c r="E17" s="55">
        <f>(E19+E20+E21)</f>
        <v>3219</v>
      </c>
      <c r="F17" s="54">
        <f>(E17/D17)</f>
        <v>0.66480793060718713</v>
      </c>
      <c r="G17" s="55">
        <f>(G19+G20+G21)</f>
        <v>5562</v>
      </c>
      <c r="H17" s="55">
        <f>(H19+H20+H21)</f>
        <v>3074</v>
      </c>
      <c r="I17" s="5">
        <f>(H17/G17)</f>
        <v>0.55267889248471769</v>
      </c>
      <c r="J17" s="92">
        <f>(D17-G17)</f>
        <v>-720</v>
      </c>
      <c r="K17" s="54">
        <f>(J17/G17)</f>
        <v>-0.12944983818770225</v>
      </c>
      <c r="L17" s="81">
        <f>(D17/D$17)</f>
        <v>1</v>
      </c>
      <c r="M17" s="81">
        <f>(G17/G$17)</f>
        <v>1</v>
      </c>
      <c r="N17" s="78"/>
      <c r="O17" s="78"/>
      <c r="P17" s="82">
        <f>(E17-H17)</f>
        <v>145</v>
      </c>
      <c r="Q17" s="54">
        <f>(P17/H17)</f>
        <v>4.716981132075472E-2</v>
      </c>
      <c r="R17" s="54">
        <f>(E17/E$17)</f>
        <v>1</v>
      </c>
      <c r="S17" s="54">
        <f>(H17/H$17)</f>
        <v>1</v>
      </c>
      <c r="T17" s="77"/>
      <c r="U17" s="93"/>
    </row>
    <row r="18" spans="1:21" ht="15" x14ac:dyDescent="0.25">
      <c r="A18"/>
      <c r="B18" s="27"/>
      <c r="C18" s="24"/>
      <c r="D18" s="56"/>
      <c r="E18" s="56"/>
      <c r="F18" s="52"/>
      <c r="G18" s="56"/>
      <c r="H18" s="56"/>
      <c r="I18" s="5"/>
      <c r="J18" s="92"/>
      <c r="K18" s="54"/>
      <c r="L18" s="81"/>
      <c r="M18" s="81"/>
      <c r="N18" s="78"/>
      <c r="O18" s="78"/>
      <c r="P18" s="82"/>
      <c r="Q18" s="54"/>
      <c r="R18" s="54"/>
      <c r="S18" s="54"/>
      <c r="T18" s="77"/>
      <c r="U18" s="93"/>
    </row>
    <row r="19" spans="1:21" ht="15" x14ac:dyDescent="0.25">
      <c r="A19"/>
      <c r="B19" s="29" t="s">
        <v>42</v>
      </c>
      <c r="C19" s="24"/>
      <c r="D19" s="56">
        <f>(D28+D29+D37+D38)</f>
        <v>2618</v>
      </c>
      <c r="E19" s="56">
        <f>(E28+E29+E37+E38)</f>
        <v>1767</v>
      </c>
      <c r="F19" s="54">
        <f t="shared" ref="F19:F24" si="0">(E19/D19)</f>
        <v>0.67494270435446901</v>
      </c>
      <c r="G19" s="56">
        <f>(G28+G29+G37+G38)</f>
        <v>3276</v>
      </c>
      <c r="H19" s="56">
        <f>(H28+H29+H37+H38)</f>
        <v>1555</v>
      </c>
      <c r="I19" s="5">
        <f t="shared" ref="I19:I24" si="1">(H19/G19)</f>
        <v>0.47466422466422464</v>
      </c>
      <c r="J19" s="92">
        <f t="shared" ref="J19:J24" si="2">(D19-G19)</f>
        <v>-658</v>
      </c>
      <c r="K19" s="54">
        <f t="shared" ref="K19:K24" si="3">(J19/G19)</f>
        <v>-0.20085470085470086</v>
      </c>
      <c r="L19" s="81">
        <f t="shared" ref="L19:L24" si="4">(D19/D$17)</f>
        <v>0.5406856670797191</v>
      </c>
      <c r="M19" s="81">
        <f t="shared" ref="M19:M24" si="5">(G19/G$17)</f>
        <v>0.5889967637540453</v>
      </c>
      <c r="N19" s="78"/>
      <c r="O19" s="78"/>
      <c r="P19" s="82">
        <f t="shared" ref="P19:P24" si="6">(E19-H19)</f>
        <v>212</v>
      </c>
      <c r="Q19" s="54">
        <f t="shared" ref="Q19:Q24" si="7">(P19/H19)</f>
        <v>0.13633440514469453</v>
      </c>
      <c r="R19" s="54">
        <f t="shared" ref="R19:R24" si="8">(E19/E$17)</f>
        <v>0.548928238583411</v>
      </c>
      <c r="S19" s="54">
        <f t="shared" ref="S19:S24" si="9">(H19/H$17)</f>
        <v>0.50585556278464539</v>
      </c>
      <c r="T19" s="77"/>
      <c r="U19" s="93"/>
    </row>
    <row r="20" spans="1:21" ht="15" x14ac:dyDescent="0.25">
      <c r="A20"/>
      <c r="B20" s="29" t="s">
        <v>43</v>
      </c>
      <c r="C20" s="24"/>
      <c r="D20" s="56">
        <f>(D30+D31+D32+D36+D41+D42+D43+D56+D60)</f>
        <v>1980</v>
      </c>
      <c r="E20" s="56">
        <f>(E30+E31+E32+E36+E41+E42+E43+E56+E60)</f>
        <v>1286</v>
      </c>
      <c r="F20" s="54">
        <f t="shared" si="0"/>
        <v>0.64949494949494946</v>
      </c>
      <c r="G20" s="56">
        <f>(G30+G31+G32+G36+G41+G42+G43+G56+G60)</f>
        <v>1801</v>
      </c>
      <c r="H20" s="56">
        <f>(H30+H31+H32+H36+H41+H42+H43+H56+H60)</f>
        <v>1318</v>
      </c>
      <c r="I20" s="5">
        <f t="shared" si="1"/>
        <v>0.73181565796779569</v>
      </c>
      <c r="J20" s="92">
        <f t="shared" si="2"/>
        <v>179</v>
      </c>
      <c r="K20" s="54">
        <f t="shared" si="3"/>
        <v>9.9389228206551911E-2</v>
      </c>
      <c r="L20" s="81">
        <f t="shared" si="4"/>
        <v>0.40892193308550184</v>
      </c>
      <c r="M20" s="81">
        <f t="shared" si="5"/>
        <v>0.32380438691118302</v>
      </c>
      <c r="N20" s="77"/>
      <c r="O20" s="77"/>
      <c r="P20" s="82">
        <f t="shared" si="6"/>
        <v>-32</v>
      </c>
      <c r="Q20" s="54">
        <f t="shared" si="7"/>
        <v>-2.4279210925644917E-2</v>
      </c>
      <c r="R20" s="54">
        <f t="shared" si="8"/>
        <v>0.39950295122708918</v>
      </c>
      <c r="S20" s="54">
        <f t="shared" si="9"/>
        <v>0.42875731945348083</v>
      </c>
      <c r="T20" s="77"/>
      <c r="U20" s="93"/>
    </row>
    <row r="21" spans="1:21" ht="15" x14ac:dyDescent="0.25">
      <c r="A21"/>
      <c r="B21" s="29" t="s">
        <v>44</v>
      </c>
      <c r="C21" s="24"/>
      <c r="D21" s="56">
        <f>(D22+D23+D24)</f>
        <v>244</v>
      </c>
      <c r="E21" s="56">
        <f>(E22+E23+E24)</f>
        <v>166</v>
      </c>
      <c r="F21" s="54">
        <f t="shared" si="0"/>
        <v>0.68032786885245899</v>
      </c>
      <c r="G21" s="56">
        <f>(G22+G23+G24)</f>
        <v>485</v>
      </c>
      <c r="H21" s="56">
        <f>(H22+H23+H24)</f>
        <v>201</v>
      </c>
      <c r="I21" s="5">
        <f t="shared" si="1"/>
        <v>0.41443298969072168</v>
      </c>
      <c r="J21" s="92">
        <f t="shared" si="2"/>
        <v>-241</v>
      </c>
      <c r="K21" s="54">
        <f t="shared" si="3"/>
        <v>-0.49690721649484537</v>
      </c>
      <c r="L21" s="81">
        <f t="shared" si="4"/>
        <v>5.0392399834779014E-2</v>
      </c>
      <c r="M21" s="81">
        <f t="shared" si="5"/>
        <v>8.7198849334771664E-2</v>
      </c>
      <c r="N21" s="77"/>
      <c r="O21" s="77"/>
      <c r="P21" s="82">
        <f t="shared" si="6"/>
        <v>-35</v>
      </c>
      <c r="Q21" s="54">
        <f t="shared" si="7"/>
        <v>-0.17412935323383086</v>
      </c>
      <c r="R21" s="54">
        <f t="shared" si="8"/>
        <v>5.1568810189499846E-2</v>
      </c>
      <c r="S21" s="54">
        <f t="shared" si="9"/>
        <v>6.5387117761873781E-2</v>
      </c>
      <c r="T21" s="77"/>
      <c r="U21" s="93"/>
    </row>
    <row r="22" spans="1:21" ht="15" x14ac:dyDescent="0.25">
      <c r="A22"/>
      <c r="B22" s="29" t="s">
        <v>45</v>
      </c>
      <c r="C22" s="24"/>
      <c r="D22" s="55">
        <f>(D50+D67)</f>
        <v>71</v>
      </c>
      <c r="E22" s="55">
        <f>(E50+E67)</f>
        <v>62</v>
      </c>
      <c r="F22" s="54">
        <f t="shared" si="0"/>
        <v>0.87323943661971826</v>
      </c>
      <c r="G22" s="55">
        <f>(G47+G48+G50+G67)</f>
        <v>75</v>
      </c>
      <c r="H22" s="55">
        <f>(H47+H48+H50+H67)</f>
        <v>70</v>
      </c>
      <c r="I22" s="5">
        <f t="shared" si="1"/>
        <v>0.93333333333333335</v>
      </c>
      <c r="J22" s="92">
        <f t="shared" si="2"/>
        <v>-4</v>
      </c>
      <c r="K22" s="54">
        <f t="shared" si="3"/>
        <v>-5.3333333333333337E-2</v>
      </c>
      <c r="L22" s="81">
        <f t="shared" si="4"/>
        <v>1.466336224700537E-2</v>
      </c>
      <c r="M22" s="81">
        <f t="shared" si="5"/>
        <v>1.348435814455232E-2</v>
      </c>
      <c r="N22" s="77"/>
      <c r="O22" s="77"/>
      <c r="P22" s="82">
        <f t="shared" si="6"/>
        <v>-8</v>
      </c>
      <c r="Q22" s="54">
        <f t="shared" si="7"/>
        <v>-0.11428571428571428</v>
      </c>
      <c r="R22" s="54">
        <f t="shared" si="8"/>
        <v>1.9260639950295123E-2</v>
      </c>
      <c r="S22" s="54">
        <f t="shared" si="9"/>
        <v>2.2771633051398829E-2</v>
      </c>
      <c r="T22" s="77"/>
      <c r="U22" s="93"/>
    </row>
    <row r="23" spans="1:21" ht="15" x14ac:dyDescent="0.25">
      <c r="A23"/>
      <c r="B23" s="29" t="s">
        <v>46</v>
      </c>
      <c r="C23" s="24"/>
      <c r="D23" s="55">
        <f>(D33)</f>
        <v>137</v>
      </c>
      <c r="E23" s="55">
        <f>(E33)</f>
        <v>68</v>
      </c>
      <c r="F23" s="54">
        <f t="shared" si="0"/>
        <v>0.49635036496350365</v>
      </c>
      <c r="G23" s="55">
        <f>(G33)</f>
        <v>326</v>
      </c>
      <c r="H23" s="55">
        <f>(H33)</f>
        <v>69</v>
      </c>
      <c r="I23" s="5">
        <f t="shared" si="1"/>
        <v>0.21165644171779141</v>
      </c>
      <c r="J23" s="92">
        <f t="shared" si="2"/>
        <v>-189</v>
      </c>
      <c r="K23" s="54">
        <f t="shared" si="3"/>
        <v>-0.57975460122699385</v>
      </c>
      <c r="L23" s="81">
        <f t="shared" si="4"/>
        <v>2.8294093349855432E-2</v>
      </c>
      <c r="M23" s="81">
        <f t="shared" si="5"/>
        <v>5.8612010068320751E-2</v>
      </c>
      <c r="N23" s="77"/>
      <c r="O23" s="77"/>
      <c r="P23" s="82">
        <f t="shared" si="6"/>
        <v>-1</v>
      </c>
      <c r="Q23" s="54">
        <f t="shared" si="7"/>
        <v>-1.4492753623188406E-2</v>
      </c>
      <c r="R23" s="54">
        <f t="shared" si="8"/>
        <v>2.112457284871078E-2</v>
      </c>
      <c r="S23" s="54">
        <f t="shared" si="9"/>
        <v>2.2446324007807418E-2</v>
      </c>
      <c r="T23" s="77"/>
      <c r="U23" s="93"/>
    </row>
    <row r="24" spans="1:21" ht="15" x14ac:dyDescent="0.25">
      <c r="A24"/>
      <c r="B24" s="29" t="s">
        <v>47</v>
      </c>
      <c r="C24" s="24"/>
      <c r="D24" s="55">
        <f>(D49+D58+D62+D66+D69)</f>
        <v>36</v>
      </c>
      <c r="E24" s="55">
        <f>(E49+E58+E62+E66+E69)</f>
        <v>36</v>
      </c>
      <c r="F24" s="54">
        <f t="shared" si="0"/>
        <v>1</v>
      </c>
      <c r="G24" s="55">
        <f>(G49+G54+G55+G59+G68)</f>
        <v>84</v>
      </c>
      <c r="H24" s="55">
        <f>(H49+H54+H55+H59+H68)</f>
        <v>62</v>
      </c>
      <c r="I24" s="5">
        <f t="shared" si="1"/>
        <v>0.73809523809523814</v>
      </c>
      <c r="J24" s="92">
        <f t="shared" si="2"/>
        <v>-48</v>
      </c>
      <c r="K24" s="54">
        <f t="shared" si="3"/>
        <v>-0.5714285714285714</v>
      </c>
      <c r="L24" s="81">
        <f t="shared" si="4"/>
        <v>7.4349442379182153E-3</v>
      </c>
      <c r="M24" s="81">
        <f t="shared" si="5"/>
        <v>1.5102481121898598E-2</v>
      </c>
      <c r="N24" s="77"/>
      <c r="O24" s="77"/>
      <c r="P24" s="82">
        <f t="shared" si="6"/>
        <v>-26</v>
      </c>
      <c r="Q24" s="54">
        <f t="shared" si="7"/>
        <v>-0.41935483870967744</v>
      </c>
      <c r="R24" s="54">
        <f t="shared" si="8"/>
        <v>1.1183597390493943E-2</v>
      </c>
      <c r="S24" s="54">
        <f t="shared" si="9"/>
        <v>2.0169160702667534E-2</v>
      </c>
      <c r="T24" s="77"/>
      <c r="U24" s="93"/>
    </row>
    <row r="25" spans="1:21" ht="15" x14ac:dyDescent="0.25">
      <c r="A25"/>
      <c r="B25" s="27"/>
      <c r="C25" s="24"/>
      <c r="D25" s="57"/>
      <c r="E25" s="57"/>
      <c r="F25" s="52"/>
      <c r="G25" s="57"/>
      <c r="H25" s="57"/>
      <c r="I25"/>
      <c r="J25" s="95"/>
      <c r="K25" s="52"/>
      <c r="L25" s="52"/>
      <c r="M25" s="52"/>
      <c r="N25" s="76"/>
      <c r="O25" s="52"/>
      <c r="P25" s="52"/>
      <c r="Q25" s="52"/>
      <c r="R25" s="52"/>
      <c r="S25" s="52"/>
      <c r="T25" s="76"/>
      <c r="U25" s="96"/>
    </row>
    <row r="26" spans="1:21" ht="15" x14ac:dyDescent="0.25">
      <c r="A26"/>
      <c r="B26" s="27"/>
      <c r="C26" s="24"/>
      <c r="D26" s="57"/>
      <c r="E26" s="57"/>
      <c r="F26" s="52"/>
      <c r="G26" s="57"/>
      <c r="H26" s="57"/>
      <c r="I26"/>
      <c r="J26" s="95"/>
      <c r="K26" s="52"/>
      <c r="L26" s="52"/>
      <c r="M26" s="52"/>
      <c r="N26" s="76"/>
      <c r="O26" s="52"/>
      <c r="P26" s="52"/>
      <c r="Q26" s="52"/>
      <c r="R26" s="52"/>
      <c r="S26" s="52"/>
      <c r="T26" s="76"/>
      <c r="U26" s="96"/>
    </row>
    <row r="27" spans="1:21" ht="15" x14ac:dyDescent="0.25">
      <c r="A27"/>
      <c r="B27" s="28" t="s">
        <v>13</v>
      </c>
      <c r="C27" s="24"/>
      <c r="D27" s="52">
        <f>SUM(D28:D33)</f>
        <v>1950</v>
      </c>
      <c r="E27" s="52">
        <f>SUM(E28:E33)</f>
        <v>1332</v>
      </c>
      <c r="F27" s="54">
        <f t="shared" ref="F27:F33" si="10">(E27/D27)</f>
        <v>0.68307692307692303</v>
      </c>
      <c r="G27" s="103">
        <f>SUM(G28:G33)</f>
        <v>1767</v>
      </c>
      <c r="H27" s="103">
        <f>SUM(H28:H33)</f>
        <v>1375</v>
      </c>
      <c r="I27" s="5">
        <f t="shared" ref="I27:I33" si="11">(H27/G27)</f>
        <v>0.77815506508206</v>
      </c>
      <c r="J27" s="92">
        <f t="shared" ref="J27:J33" si="12">(D27-G27)</f>
        <v>183</v>
      </c>
      <c r="K27" s="54">
        <f t="shared" ref="K27:K33" si="13">(J27/G27)</f>
        <v>0.1035653650254669</v>
      </c>
      <c r="L27" s="81">
        <f t="shared" ref="L27:L33" si="14">(D27/D$17)</f>
        <v>0.40272614622057001</v>
      </c>
      <c r="M27" s="81">
        <f t="shared" ref="M27:M33" si="15">(G27/G$17)</f>
        <v>0.31769147788565266</v>
      </c>
      <c r="N27" s="77"/>
      <c r="O27" s="77"/>
      <c r="P27" s="82">
        <f t="shared" ref="P27:P33" si="16">(E27-H27)</f>
        <v>-43</v>
      </c>
      <c r="Q27" s="54">
        <f t="shared" ref="Q27:Q33" si="17">(P27/H27)</f>
        <v>-3.1272727272727271E-2</v>
      </c>
      <c r="R27" s="54">
        <f t="shared" ref="R27:R33" si="18">(E27/E$17)</f>
        <v>0.41379310344827586</v>
      </c>
      <c r="S27" s="54">
        <f t="shared" ref="S27:S33" si="19">(H27/H$17)</f>
        <v>0.44729993493819126</v>
      </c>
      <c r="T27" s="77"/>
      <c r="U27" s="93"/>
    </row>
    <row r="28" spans="1:21" ht="15" x14ac:dyDescent="0.25">
      <c r="A28"/>
      <c r="B28" s="30" t="s">
        <v>14</v>
      </c>
      <c r="C28" s="17"/>
      <c r="D28" s="52">
        <v>781</v>
      </c>
      <c r="E28" s="52">
        <v>508</v>
      </c>
      <c r="F28" s="54">
        <f t="shared" si="10"/>
        <v>0.65044814340588986</v>
      </c>
      <c r="G28" s="103">
        <v>590</v>
      </c>
      <c r="H28" s="103">
        <v>555</v>
      </c>
      <c r="I28" s="5">
        <f t="shared" si="11"/>
        <v>0.94067796610169496</v>
      </c>
      <c r="J28" s="92">
        <f t="shared" si="12"/>
        <v>191</v>
      </c>
      <c r="K28" s="54">
        <f t="shared" si="13"/>
        <v>0.32372881355932204</v>
      </c>
      <c r="L28" s="81">
        <f t="shared" si="14"/>
        <v>0.16129698471705906</v>
      </c>
      <c r="M28" s="81">
        <f t="shared" si="15"/>
        <v>0.10607695073714492</v>
      </c>
      <c r="N28" s="83">
        <v>2</v>
      </c>
      <c r="O28" s="83">
        <v>3</v>
      </c>
      <c r="P28" s="82">
        <f t="shared" si="16"/>
        <v>-47</v>
      </c>
      <c r="Q28" s="54">
        <f t="shared" si="17"/>
        <v>-8.468468468468468E-2</v>
      </c>
      <c r="R28" s="54">
        <f t="shared" si="18"/>
        <v>0.15781298539919231</v>
      </c>
      <c r="S28" s="54">
        <f t="shared" si="19"/>
        <v>0.18054651919323358</v>
      </c>
      <c r="T28" s="83">
        <v>2</v>
      </c>
      <c r="U28" s="97">
        <v>1</v>
      </c>
    </row>
    <row r="29" spans="1:21" ht="15" x14ac:dyDescent="0.25">
      <c r="A29"/>
      <c r="B29" s="30" t="s">
        <v>15</v>
      </c>
      <c r="C29" s="17"/>
      <c r="D29" s="52">
        <v>300</v>
      </c>
      <c r="E29" s="52">
        <v>242</v>
      </c>
      <c r="F29" s="54">
        <f t="shared" si="10"/>
        <v>0.80666666666666664</v>
      </c>
      <c r="G29" s="103">
        <v>217</v>
      </c>
      <c r="H29" s="103">
        <v>215</v>
      </c>
      <c r="I29" s="5">
        <f t="shared" si="11"/>
        <v>0.99078341013824889</v>
      </c>
      <c r="J29" s="92">
        <f t="shared" si="12"/>
        <v>83</v>
      </c>
      <c r="K29" s="54">
        <f t="shared" si="13"/>
        <v>0.38248847926267282</v>
      </c>
      <c r="L29" s="81">
        <f t="shared" si="14"/>
        <v>6.1957868649318466E-2</v>
      </c>
      <c r="M29" s="81">
        <f t="shared" si="15"/>
        <v>3.9014742898238045E-2</v>
      </c>
      <c r="N29" s="83">
        <v>6</v>
      </c>
      <c r="O29" s="83">
        <v>9</v>
      </c>
      <c r="P29" s="82">
        <f t="shared" si="16"/>
        <v>27</v>
      </c>
      <c r="Q29" s="54">
        <f t="shared" si="17"/>
        <v>0.12558139534883722</v>
      </c>
      <c r="R29" s="54">
        <f t="shared" si="18"/>
        <v>7.5178626902764834E-2</v>
      </c>
      <c r="S29" s="54">
        <f t="shared" si="19"/>
        <v>6.9941444372153549E-2</v>
      </c>
      <c r="T29" s="83">
        <v>6</v>
      </c>
      <c r="U29" s="97">
        <v>7</v>
      </c>
    </row>
    <row r="30" spans="1:21" ht="15" x14ac:dyDescent="0.25">
      <c r="A30"/>
      <c r="B30" s="30" t="s">
        <v>16</v>
      </c>
      <c r="C30" s="17"/>
      <c r="D30" s="52">
        <v>61</v>
      </c>
      <c r="E30" s="52">
        <v>61</v>
      </c>
      <c r="F30" s="54">
        <f t="shared" si="10"/>
        <v>1</v>
      </c>
      <c r="G30" s="103">
        <v>108</v>
      </c>
      <c r="H30" s="103">
        <v>98</v>
      </c>
      <c r="I30" s="5">
        <f t="shared" si="11"/>
        <v>0.90740740740740744</v>
      </c>
      <c r="J30" s="92">
        <f t="shared" si="12"/>
        <v>-47</v>
      </c>
      <c r="K30" s="54">
        <f t="shared" si="13"/>
        <v>-0.43518518518518517</v>
      </c>
      <c r="L30" s="81">
        <f t="shared" si="14"/>
        <v>1.2598099958694754E-2</v>
      </c>
      <c r="M30" s="81">
        <f t="shared" si="15"/>
        <v>1.9417475728155338E-2</v>
      </c>
      <c r="N30" s="83">
        <v>13</v>
      </c>
      <c r="O30" s="83">
        <v>11</v>
      </c>
      <c r="P30" s="82">
        <f t="shared" si="16"/>
        <v>-37</v>
      </c>
      <c r="Q30" s="54">
        <f t="shared" si="17"/>
        <v>-0.37755102040816324</v>
      </c>
      <c r="R30" s="54">
        <f t="shared" si="18"/>
        <v>1.8949984467225848E-2</v>
      </c>
      <c r="S30" s="54">
        <f t="shared" si="19"/>
        <v>3.1880286271958359E-2</v>
      </c>
      <c r="T30" s="83">
        <v>12</v>
      </c>
      <c r="U30" s="97">
        <v>10</v>
      </c>
    </row>
    <row r="31" spans="1:21" ht="15" x14ac:dyDescent="0.25">
      <c r="A31"/>
      <c r="B31" s="30" t="s">
        <v>17</v>
      </c>
      <c r="C31" s="17"/>
      <c r="D31" s="52">
        <v>189</v>
      </c>
      <c r="E31" s="52">
        <v>189</v>
      </c>
      <c r="F31" s="54">
        <f t="shared" si="10"/>
        <v>1</v>
      </c>
      <c r="G31" s="103">
        <v>221</v>
      </c>
      <c r="H31" s="103">
        <v>149</v>
      </c>
      <c r="I31" s="5">
        <f t="shared" si="11"/>
        <v>0.67420814479638014</v>
      </c>
      <c r="J31" s="92">
        <f t="shared" si="12"/>
        <v>-32</v>
      </c>
      <c r="K31" s="54">
        <f t="shared" si="13"/>
        <v>-0.14479638009049775</v>
      </c>
      <c r="L31" s="81">
        <f t="shared" si="14"/>
        <v>3.9033457249070633E-2</v>
      </c>
      <c r="M31" s="81">
        <f t="shared" si="15"/>
        <v>3.9733908665947504E-2</v>
      </c>
      <c r="N31" s="83">
        <v>8</v>
      </c>
      <c r="O31" s="83">
        <v>8</v>
      </c>
      <c r="P31" s="82">
        <f t="shared" si="16"/>
        <v>40</v>
      </c>
      <c r="Q31" s="54">
        <f t="shared" si="17"/>
        <v>0.26845637583892618</v>
      </c>
      <c r="R31" s="54">
        <f t="shared" si="18"/>
        <v>5.8713886300093193E-2</v>
      </c>
      <c r="S31" s="54">
        <f t="shared" si="19"/>
        <v>4.8471047495120365E-2</v>
      </c>
      <c r="T31" s="83">
        <v>8</v>
      </c>
      <c r="U31" s="97">
        <v>8</v>
      </c>
    </row>
    <row r="32" spans="1:21" ht="15" x14ac:dyDescent="0.25">
      <c r="A32"/>
      <c r="B32" s="30" t="s">
        <v>18</v>
      </c>
      <c r="C32" s="17"/>
      <c r="D32" s="52">
        <v>482</v>
      </c>
      <c r="E32" s="52">
        <v>264</v>
      </c>
      <c r="F32" s="54">
        <f t="shared" si="10"/>
        <v>0.5477178423236515</v>
      </c>
      <c r="G32" s="103">
        <v>305</v>
      </c>
      <c r="H32" s="103">
        <v>289</v>
      </c>
      <c r="I32" s="5">
        <f t="shared" si="11"/>
        <v>0.94754098360655736</v>
      </c>
      <c r="J32" s="92">
        <f t="shared" si="12"/>
        <v>177</v>
      </c>
      <c r="K32" s="54">
        <f t="shared" si="13"/>
        <v>0.58032786885245902</v>
      </c>
      <c r="L32" s="81">
        <f t="shared" si="14"/>
        <v>9.954564229657166E-2</v>
      </c>
      <c r="M32" s="81">
        <f t="shared" si="15"/>
        <v>5.48363897878461E-2</v>
      </c>
      <c r="N32" s="83">
        <v>5</v>
      </c>
      <c r="O32" s="83">
        <v>6</v>
      </c>
      <c r="P32" s="82">
        <f t="shared" si="16"/>
        <v>-25</v>
      </c>
      <c r="Q32" s="54">
        <f t="shared" si="17"/>
        <v>-8.6505190311418678E-2</v>
      </c>
      <c r="R32" s="54">
        <f t="shared" si="18"/>
        <v>8.2013047530288916E-2</v>
      </c>
      <c r="S32" s="54">
        <f t="shared" si="19"/>
        <v>9.4014313597918023E-2</v>
      </c>
      <c r="T32" s="83">
        <v>5</v>
      </c>
      <c r="U32" s="97">
        <v>4</v>
      </c>
    </row>
    <row r="33" spans="1:21" ht="15" x14ac:dyDescent="0.25">
      <c r="A33"/>
      <c r="B33" s="30" t="s">
        <v>19</v>
      </c>
      <c r="C33" s="17"/>
      <c r="D33" s="52">
        <v>137</v>
      </c>
      <c r="E33" s="52">
        <v>68</v>
      </c>
      <c r="F33" s="54">
        <f t="shared" si="10"/>
        <v>0.49635036496350365</v>
      </c>
      <c r="G33" s="103">
        <v>326</v>
      </c>
      <c r="H33" s="103">
        <v>69</v>
      </c>
      <c r="I33" s="5">
        <f t="shared" si="11"/>
        <v>0.21165644171779141</v>
      </c>
      <c r="J33" s="92">
        <f t="shared" si="12"/>
        <v>-189</v>
      </c>
      <c r="K33" s="54">
        <f t="shared" si="13"/>
        <v>-0.57975460122699385</v>
      </c>
      <c r="L33" s="81">
        <f t="shared" si="14"/>
        <v>2.8294093349855432E-2</v>
      </c>
      <c r="M33" s="81">
        <f t="shared" si="15"/>
        <v>5.8612010068320751E-2</v>
      </c>
      <c r="N33" s="83">
        <v>10</v>
      </c>
      <c r="O33" s="83">
        <v>4</v>
      </c>
      <c r="P33" s="82">
        <f t="shared" si="16"/>
        <v>-1</v>
      </c>
      <c r="Q33" s="54">
        <f t="shared" si="17"/>
        <v>-1.4492753623188406E-2</v>
      </c>
      <c r="R33" s="54">
        <f t="shared" si="18"/>
        <v>2.112457284871078E-2</v>
      </c>
      <c r="S33" s="54">
        <f t="shared" si="19"/>
        <v>2.2446324007807418E-2</v>
      </c>
      <c r="T33" s="83">
        <v>10</v>
      </c>
      <c r="U33" s="97">
        <v>12</v>
      </c>
    </row>
    <row r="34" spans="1:21" ht="15" x14ac:dyDescent="0.25">
      <c r="A34"/>
      <c r="B34" s="31"/>
      <c r="C34" s="17"/>
      <c r="D34" s="52"/>
      <c r="E34" s="52"/>
      <c r="F34" s="52"/>
      <c r="G34" s="52"/>
      <c r="H34" s="52"/>
      <c r="I34" s="5"/>
      <c r="J34" s="92"/>
      <c r="K34" s="54"/>
      <c r="L34" s="81"/>
      <c r="M34" s="81"/>
      <c r="N34" s="83"/>
      <c r="O34" s="83"/>
      <c r="P34" s="98"/>
      <c r="Q34" s="81"/>
      <c r="R34" s="81"/>
      <c r="S34" s="83"/>
      <c r="T34" s="83"/>
      <c r="U34" s="97"/>
    </row>
    <row r="35" spans="1:21" ht="15" x14ac:dyDescent="0.25">
      <c r="A35"/>
      <c r="B35" s="28" t="s">
        <v>20</v>
      </c>
      <c r="C35" s="17"/>
      <c r="D35" s="52">
        <f>SUM(D36:D38)</f>
        <v>2182</v>
      </c>
      <c r="E35" s="52">
        <f>SUM(E36:E38)</f>
        <v>1244</v>
      </c>
      <c r="F35" s="54">
        <f t="shared" ref="F35:F38" si="20">(E35/D35)</f>
        <v>0.57011915673693858</v>
      </c>
      <c r="G35" s="103">
        <f>SUM(G36:G38)</f>
        <v>3091</v>
      </c>
      <c r="H35" s="103">
        <f>SUM(H36:H38)</f>
        <v>1022</v>
      </c>
      <c r="I35" s="5">
        <f t="shared" ref="I35:I38" si="21">(H35/G35)</f>
        <v>0.33063733419605307</v>
      </c>
      <c r="J35" s="92">
        <f t="shared" ref="J35:J38" si="22">(D35-G35)</f>
        <v>-909</v>
      </c>
      <c r="K35" s="54">
        <f t="shared" ref="K35:K38" si="23">(J35/G35)</f>
        <v>-0.29407958589453254</v>
      </c>
      <c r="L35" s="81">
        <f t="shared" ref="L35:L38" si="24">(D35/D$17)</f>
        <v>0.4506402313093763</v>
      </c>
      <c r="M35" s="81">
        <f t="shared" ref="M35:M38" si="25">(G35/G$17)</f>
        <v>0.55573534699748295</v>
      </c>
      <c r="N35" s="83"/>
      <c r="O35" s="83"/>
      <c r="P35" s="82">
        <f t="shared" ref="P35:P38" si="26">(E35-H35)</f>
        <v>222</v>
      </c>
      <c r="Q35" s="54">
        <f t="shared" ref="Q35:Q38" si="27">(P35/H35)</f>
        <v>0.2172211350293542</v>
      </c>
      <c r="R35" s="54">
        <f t="shared" ref="R35:R38" si="28">(E35/E$17)</f>
        <v>0.38645542093817958</v>
      </c>
      <c r="S35" s="54">
        <f t="shared" ref="S35:S38" si="29">(H35/H$17)</f>
        <v>0.33246584255042289</v>
      </c>
      <c r="T35" s="83"/>
      <c r="U35" s="97"/>
    </row>
    <row r="36" spans="1:21" ht="15" x14ac:dyDescent="0.25">
      <c r="A36"/>
      <c r="B36" s="30" t="s">
        <v>21</v>
      </c>
      <c r="C36" s="17"/>
      <c r="D36" s="52">
        <v>645</v>
      </c>
      <c r="E36" s="52">
        <v>227</v>
      </c>
      <c r="F36" s="54">
        <f t="shared" si="20"/>
        <v>0.35193798449612401</v>
      </c>
      <c r="G36" s="103">
        <v>622</v>
      </c>
      <c r="H36" s="103">
        <v>237</v>
      </c>
      <c r="I36" s="5">
        <f t="shared" si="21"/>
        <v>0.38102893890675243</v>
      </c>
      <c r="J36" s="92">
        <f t="shared" si="22"/>
        <v>23</v>
      </c>
      <c r="K36" s="54">
        <f t="shared" si="23"/>
        <v>3.6977491961414789E-2</v>
      </c>
      <c r="L36" s="81">
        <f t="shared" si="24"/>
        <v>0.13320941759603469</v>
      </c>
      <c r="M36" s="81">
        <f t="shared" si="25"/>
        <v>0.11183027687882056</v>
      </c>
      <c r="N36" s="83">
        <v>3</v>
      </c>
      <c r="O36" s="83">
        <v>2</v>
      </c>
      <c r="P36" s="82">
        <f t="shared" si="26"/>
        <v>-10</v>
      </c>
      <c r="Q36" s="54">
        <f t="shared" si="27"/>
        <v>-4.2194092827004218E-2</v>
      </c>
      <c r="R36" s="54">
        <f t="shared" si="28"/>
        <v>7.0518794656725697E-2</v>
      </c>
      <c r="S36" s="54">
        <f t="shared" si="29"/>
        <v>7.7098243331164606E-2</v>
      </c>
      <c r="T36" s="83">
        <v>7</v>
      </c>
      <c r="U36" s="97">
        <v>6</v>
      </c>
    </row>
    <row r="37" spans="1:21" ht="15" x14ac:dyDescent="0.25">
      <c r="A37"/>
      <c r="B37" s="30" t="s">
        <v>22</v>
      </c>
      <c r="C37" s="17"/>
      <c r="D37" s="52">
        <v>981</v>
      </c>
      <c r="E37" s="52">
        <v>471</v>
      </c>
      <c r="F37" s="54">
        <f t="shared" si="20"/>
        <v>0.4801223241590214</v>
      </c>
      <c r="G37" s="103">
        <v>2144</v>
      </c>
      <c r="H37" s="103">
        <v>460</v>
      </c>
      <c r="I37" s="5">
        <f t="shared" si="21"/>
        <v>0.21455223880597016</v>
      </c>
      <c r="J37" s="92">
        <f t="shared" si="22"/>
        <v>-1163</v>
      </c>
      <c r="K37" s="54">
        <f t="shared" si="23"/>
        <v>-0.54244402985074625</v>
      </c>
      <c r="L37" s="81">
        <f t="shared" si="24"/>
        <v>0.20260223048327136</v>
      </c>
      <c r="M37" s="81">
        <f t="shared" si="25"/>
        <v>0.38547285149226895</v>
      </c>
      <c r="N37" s="83">
        <v>1</v>
      </c>
      <c r="O37" s="83">
        <v>1</v>
      </c>
      <c r="P37" s="82">
        <f t="shared" si="26"/>
        <v>11</v>
      </c>
      <c r="Q37" s="54">
        <f t="shared" si="27"/>
        <v>2.391304347826087E-2</v>
      </c>
      <c r="R37" s="54">
        <f t="shared" si="28"/>
        <v>0.14631873252562907</v>
      </c>
      <c r="S37" s="54">
        <f t="shared" si="29"/>
        <v>0.14964216005204944</v>
      </c>
      <c r="T37" s="83">
        <v>3</v>
      </c>
      <c r="U37" s="97">
        <v>2</v>
      </c>
    </row>
    <row r="38" spans="1:21" ht="15" x14ac:dyDescent="0.25">
      <c r="A38"/>
      <c r="B38" s="30" t="s">
        <v>23</v>
      </c>
      <c r="C38" s="17"/>
      <c r="D38" s="52">
        <v>556</v>
      </c>
      <c r="E38" s="52">
        <v>546</v>
      </c>
      <c r="F38" s="54">
        <f t="shared" si="20"/>
        <v>0.98201438848920863</v>
      </c>
      <c r="G38" s="103">
        <v>325</v>
      </c>
      <c r="H38" s="103">
        <v>325</v>
      </c>
      <c r="I38" s="5">
        <f t="shared" si="21"/>
        <v>1</v>
      </c>
      <c r="J38" s="92">
        <f t="shared" si="22"/>
        <v>231</v>
      </c>
      <c r="K38" s="54">
        <f t="shared" si="23"/>
        <v>0.71076923076923082</v>
      </c>
      <c r="L38" s="81">
        <f t="shared" si="24"/>
        <v>0.11482858323007022</v>
      </c>
      <c r="M38" s="81">
        <f t="shared" si="25"/>
        <v>5.8432218626393383E-2</v>
      </c>
      <c r="N38" s="83">
        <v>4</v>
      </c>
      <c r="O38" s="83">
        <v>5</v>
      </c>
      <c r="P38" s="82">
        <f t="shared" si="26"/>
        <v>221</v>
      </c>
      <c r="Q38" s="54">
        <f t="shared" si="27"/>
        <v>0.68</v>
      </c>
      <c r="R38" s="54">
        <f t="shared" si="28"/>
        <v>0.16961789375582478</v>
      </c>
      <c r="S38" s="54">
        <f t="shared" si="29"/>
        <v>0.10572543916720885</v>
      </c>
      <c r="T38" s="83">
        <v>1</v>
      </c>
      <c r="U38" s="97">
        <v>3</v>
      </c>
    </row>
    <row r="39" spans="1:21" ht="15" x14ac:dyDescent="0.25">
      <c r="A39"/>
      <c r="B39" s="31"/>
      <c r="C39" s="17"/>
      <c r="D39" s="52"/>
      <c r="E39" s="52"/>
      <c r="F39" s="52"/>
      <c r="G39" s="52"/>
      <c r="H39" s="52"/>
      <c r="I39" s="5"/>
      <c r="J39" s="92"/>
      <c r="K39" s="54"/>
      <c r="L39" s="81"/>
      <c r="M39" s="81"/>
      <c r="N39" s="83"/>
      <c r="O39" s="83"/>
      <c r="P39" s="98"/>
      <c r="Q39" s="81"/>
      <c r="R39" s="81"/>
      <c r="S39" s="83"/>
      <c r="T39" s="83"/>
      <c r="U39" s="97"/>
    </row>
    <row r="40" spans="1:21" ht="15" x14ac:dyDescent="0.25">
      <c r="A40"/>
      <c r="B40" s="28" t="s">
        <v>24</v>
      </c>
      <c r="C40" s="17"/>
      <c r="D40" s="52">
        <f>SUM(D41:D43)</f>
        <v>491</v>
      </c>
      <c r="E40" s="52">
        <f>SUM(E41:E43)</f>
        <v>486</v>
      </c>
      <c r="F40" s="54">
        <f t="shared" ref="F40:F43" si="30">(E40/D40)</f>
        <v>0.98981670061099791</v>
      </c>
      <c r="G40" s="103">
        <f>SUM(G41:G43)</f>
        <v>447</v>
      </c>
      <c r="H40" s="103">
        <f>SUM(H41:H43)</f>
        <v>447</v>
      </c>
      <c r="I40" s="5">
        <f t="shared" ref="I40:I43" si="31">(H40/G40)</f>
        <v>1</v>
      </c>
      <c r="J40" s="92">
        <f t="shared" ref="J40:J43" si="32">(D40-G40)</f>
        <v>44</v>
      </c>
      <c r="K40" s="54">
        <f t="shared" ref="K40:K43" si="33">(J40/G40)</f>
        <v>9.8434004474272932E-2</v>
      </c>
      <c r="L40" s="81">
        <f t="shared" ref="L40:L43" si="34">(D40/D$17)</f>
        <v>0.10140437835605122</v>
      </c>
      <c r="M40" s="81">
        <f t="shared" ref="M40:M43" si="35">(G40/G$17)</f>
        <v>8.0366774541531821E-2</v>
      </c>
      <c r="N40" s="83"/>
      <c r="O40" s="83"/>
      <c r="P40" s="82">
        <f t="shared" ref="P40:P43" si="36">(E40-H40)</f>
        <v>39</v>
      </c>
      <c r="Q40" s="54">
        <f t="shared" ref="Q40:Q43" si="37">(P40/H40)</f>
        <v>8.7248322147651006E-2</v>
      </c>
      <c r="R40" s="54">
        <f t="shared" ref="R40:R43" si="38">(E40/E$17)</f>
        <v>0.15097856477166821</v>
      </c>
      <c r="S40" s="54">
        <f t="shared" ref="S40:S43" si="39">(H40/H$17)</f>
        <v>0.14541314248536108</v>
      </c>
      <c r="T40" s="83"/>
      <c r="U40" s="97"/>
    </row>
    <row r="41" spans="1:21" ht="15" x14ac:dyDescent="0.25">
      <c r="A41"/>
      <c r="B41" s="30" t="s">
        <v>25</v>
      </c>
      <c r="C41" s="17"/>
      <c r="D41" s="52">
        <v>64</v>
      </c>
      <c r="E41" s="52">
        <v>64</v>
      </c>
      <c r="F41" s="54">
        <f t="shared" si="30"/>
        <v>1</v>
      </c>
      <c r="G41" s="103">
        <v>72</v>
      </c>
      <c r="H41" s="103">
        <v>72</v>
      </c>
      <c r="I41" s="5">
        <f t="shared" si="31"/>
        <v>1</v>
      </c>
      <c r="J41" s="92">
        <f t="shared" si="32"/>
        <v>-8</v>
      </c>
      <c r="K41" s="54">
        <f t="shared" si="33"/>
        <v>-0.1111111111111111</v>
      </c>
      <c r="L41" s="81">
        <f t="shared" si="34"/>
        <v>1.321767864518794E-2</v>
      </c>
      <c r="M41" s="81">
        <f t="shared" si="35"/>
        <v>1.2944983818770227E-2</v>
      </c>
      <c r="N41" s="83">
        <v>12</v>
      </c>
      <c r="O41" s="83">
        <v>12</v>
      </c>
      <c r="P41" s="82">
        <f t="shared" si="36"/>
        <v>-8</v>
      </c>
      <c r="Q41" s="54">
        <f t="shared" si="37"/>
        <v>-0.1111111111111111</v>
      </c>
      <c r="R41" s="54">
        <f t="shared" si="38"/>
        <v>1.9881950916433674E-2</v>
      </c>
      <c r="S41" s="54">
        <f t="shared" si="39"/>
        <v>2.3422251138581651E-2</v>
      </c>
      <c r="T41" s="83">
        <v>11</v>
      </c>
      <c r="U41" s="97">
        <v>11</v>
      </c>
    </row>
    <row r="42" spans="1:21" ht="15" x14ac:dyDescent="0.25">
      <c r="A42"/>
      <c r="B42" s="30" t="s">
        <v>26</v>
      </c>
      <c r="C42" s="17"/>
      <c r="D42" s="52">
        <v>266</v>
      </c>
      <c r="E42" s="52">
        <v>266</v>
      </c>
      <c r="F42" s="54">
        <f t="shared" si="30"/>
        <v>1</v>
      </c>
      <c r="G42" s="103">
        <v>253</v>
      </c>
      <c r="H42" s="103">
        <v>253</v>
      </c>
      <c r="I42" s="5">
        <f t="shared" si="31"/>
        <v>1</v>
      </c>
      <c r="J42" s="92">
        <f t="shared" si="32"/>
        <v>13</v>
      </c>
      <c r="K42" s="54">
        <f t="shared" si="33"/>
        <v>5.1383399209486168E-2</v>
      </c>
      <c r="L42" s="81">
        <f t="shared" si="34"/>
        <v>5.4935976869062368E-2</v>
      </c>
      <c r="M42" s="81">
        <f t="shared" si="35"/>
        <v>4.5487234807623157E-2</v>
      </c>
      <c r="N42" s="83">
        <v>7</v>
      </c>
      <c r="O42" s="83">
        <v>7</v>
      </c>
      <c r="P42" s="82">
        <f t="shared" si="36"/>
        <v>13</v>
      </c>
      <c r="Q42" s="54">
        <f t="shared" si="37"/>
        <v>5.1383399209486168E-2</v>
      </c>
      <c r="R42" s="54">
        <f t="shared" si="38"/>
        <v>8.263435849642746E-2</v>
      </c>
      <c r="S42" s="54">
        <f t="shared" si="39"/>
        <v>8.2303188028627197E-2</v>
      </c>
      <c r="T42" s="83">
        <v>4</v>
      </c>
      <c r="U42" s="97">
        <v>5</v>
      </c>
    </row>
    <row r="43" spans="1:21" ht="15" x14ac:dyDescent="0.25">
      <c r="A43"/>
      <c r="B43" s="30" t="s">
        <v>27</v>
      </c>
      <c r="C43" s="17"/>
      <c r="D43" s="52">
        <v>161</v>
      </c>
      <c r="E43" s="52">
        <v>156</v>
      </c>
      <c r="F43" s="54">
        <f t="shared" si="30"/>
        <v>0.96894409937888204</v>
      </c>
      <c r="G43" s="103">
        <v>122</v>
      </c>
      <c r="H43" s="103">
        <v>122</v>
      </c>
      <c r="I43" s="5">
        <f t="shared" si="31"/>
        <v>1</v>
      </c>
      <c r="J43" s="92">
        <f t="shared" si="32"/>
        <v>39</v>
      </c>
      <c r="K43" s="54">
        <f t="shared" si="33"/>
        <v>0.31967213114754101</v>
      </c>
      <c r="L43" s="81">
        <f t="shared" si="34"/>
        <v>3.325072284180091E-2</v>
      </c>
      <c r="M43" s="81">
        <f t="shared" si="35"/>
        <v>2.1934555915138439E-2</v>
      </c>
      <c r="N43" s="83">
        <v>9</v>
      </c>
      <c r="O43" s="83">
        <v>10</v>
      </c>
      <c r="P43" s="82">
        <f t="shared" si="36"/>
        <v>34</v>
      </c>
      <c r="Q43" s="54">
        <f t="shared" si="37"/>
        <v>0.27868852459016391</v>
      </c>
      <c r="R43" s="54">
        <f t="shared" si="38"/>
        <v>4.8462255358807084E-2</v>
      </c>
      <c r="S43" s="54">
        <f t="shared" si="39"/>
        <v>3.9687703318152245E-2</v>
      </c>
      <c r="T43" s="83">
        <v>9</v>
      </c>
      <c r="U43" s="97">
        <v>9</v>
      </c>
    </row>
    <row r="44" spans="1:21" ht="15" x14ac:dyDescent="0.25">
      <c r="A44"/>
      <c r="B44" s="30"/>
      <c r="C44" s="17"/>
      <c r="D44" s="52"/>
      <c r="E44" s="52"/>
      <c r="F44" s="52"/>
      <c r="G44" s="52"/>
      <c r="H44" s="52"/>
      <c r="I44" s="5"/>
      <c r="J44" s="92"/>
      <c r="K44" s="54"/>
      <c r="L44" s="81"/>
      <c r="M44" s="81"/>
      <c r="N44" s="83"/>
      <c r="O44" s="83"/>
      <c r="P44" s="98"/>
      <c r="Q44" s="81"/>
      <c r="R44" s="81"/>
      <c r="S44" s="83"/>
      <c r="T44" s="83"/>
      <c r="U44" s="97"/>
    </row>
    <row r="45" spans="1:21" ht="15" x14ac:dyDescent="0.25">
      <c r="A45"/>
      <c r="B45" s="28" t="s">
        <v>37</v>
      </c>
      <c r="C45" s="17"/>
      <c r="D45" s="52"/>
      <c r="E45" s="52"/>
      <c r="F45" s="52"/>
      <c r="G45" s="103"/>
      <c r="H45" s="103"/>
      <c r="I45" s="5"/>
      <c r="J45" s="92"/>
      <c r="K45" s="54"/>
      <c r="L45" s="81"/>
      <c r="M45" s="81"/>
      <c r="N45" s="83"/>
      <c r="O45" s="83"/>
      <c r="P45" s="98"/>
      <c r="Q45" s="81"/>
      <c r="R45" s="81"/>
      <c r="S45" s="83"/>
      <c r="T45" s="83"/>
      <c r="U45" s="97"/>
    </row>
    <row r="46" spans="1:21" ht="15" x14ac:dyDescent="0.25">
      <c r="A46"/>
      <c r="B46" s="30" t="s">
        <v>48</v>
      </c>
      <c r="C46" s="17"/>
      <c r="D46" s="52"/>
      <c r="E46" s="52"/>
      <c r="F46" s="52"/>
      <c r="G46" s="104"/>
      <c r="H46" s="104"/>
      <c r="I46"/>
      <c r="J46" s="94"/>
      <c r="K46" s="76"/>
      <c r="L46" s="52"/>
      <c r="M46" s="52"/>
      <c r="N46" s="83"/>
      <c r="O46" s="83"/>
      <c r="P46" s="98"/>
      <c r="Q46" s="81"/>
      <c r="R46" s="81"/>
      <c r="S46" s="83"/>
      <c r="T46" s="83"/>
      <c r="U46" s="97"/>
    </row>
    <row r="47" spans="1:21" ht="15" x14ac:dyDescent="0.25">
      <c r="A47"/>
      <c r="B47" s="32" t="s">
        <v>59</v>
      </c>
      <c r="C47" s="17"/>
      <c r="D47" s="52"/>
      <c r="E47" s="52"/>
      <c r="F47" s="52"/>
      <c r="G47" s="103">
        <v>5</v>
      </c>
      <c r="H47" s="103">
        <v>0</v>
      </c>
      <c r="I47" s="5">
        <f t="shared" ref="I47:I50" si="40">(H47/G47)</f>
        <v>0</v>
      </c>
      <c r="J47" s="92"/>
      <c r="K47" s="54"/>
      <c r="L47" s="81"/>
      <c r="M47" s="81">
        <f t="shared" ref="M47:M50" si="41">(G47/G$17)</f>
        <v>8.9895720963682128E-4</v>
      </c>
      <c r="N47" s="83"/>
      <c r="O47" s="83"/>
      <c r="P47" s="82"/>
      <c r="Q47" s="54"/>
      <c r="R47" s="81"/>
      <c r="S47" s="54">
        <f t="shared" ref="S47:S48" si="42">(H47/H$17)</f>
        <v>0</v>
      </c>
      <c r="T47" s="83"/>
      <c r="U47" s="97"/>
    </row>
    <row r="48" spans="1:21" ht="15" x14ac:dyDescent="0.25">
      <c r="A48"/>
      <c r="B48" s="32" t="s">
        <v>60</v>
      </c>
      <c r="C48" s="17"/>
      <c r="D48" s="52"/>
      <c r="E48" s="52"/>
      <c r="F48" s="52"/>
      <c r="G48" s="103">
        <v>0</v>
      </c>
      <c r="H48" s="103">
        <v>0</v>
      </c>
      <c r="I48" s="5"/>
      <c r="J48" s="92"/>
      <c r="K48" s="54"/>
      <c r="L48" s="81"/>
      <c r="M48" s="81">
        <f t="shared" si="41"/>
        <v>0</v>
      </c>
      <c r="N48" s="83"/>
      <c r="O48" s="83"/>
      <c r="P48" s="82"/>
      <c r="Q48" s="54"/>
      <c r="R48" s="81"/>
      <c r="S48" s="54">
        <f t="shared" si="42"/>
        <v>0</v>
      </c>
      <c r="T48" s="83"/>
      <c r="U48" s="97"/>
    </row>
    <row r="49" spans="1:21" ht="15" x14ac:dyDescent="0.25">
      <c r="A49"/>
      <c r="B49" s="30" t="s">
        <v>28</v>
      </c>
      <c r="C49" s="17"/>
      <c r="D49" s="52">
        <v>7</v>
      </c>
      <c r="E49" s="52">
        <v>7</v>
      </c>
      <c r="F49" s="54">
        <f t="shared" ref="F49:F50" si="43">(E49/D49)</f>
        <v>1</v>
      </c>
      <c r="G49" s="103">
        <v>16</v>
      </c>
      <c r="H49" s="103">
        <v>16</v>
      </c>
      <c r="I49" s="5">
        <f t="shared" si="40"/>
        <v>1</v>
      </c>
      <c r="J49" s="92">
        <f t="shared" ref="J49:J50" si="44">(D49-G49)</f>
        <v>-9</v>
      </c>
      <c r="K49" s="54">
        <f t="shared" ref="K49:K50" si="45">(J49/G49)</f>
        <v>-0.5625</v>
      </c>
      <c r="L49" s="81">
        <f t="shared" ref="L49:L50" si="46">(D49/D$17)</f>
        <v>1.4456836018174309E-3</v>
      </c>
      <c r="M49" s="81">
        <f t="shared" si="41"/>
        <v>2.876663070837828E-3</v>
      </c>
      <c r="N49" s="83">
        <v>17</v>
      </c>
      <c r="O49" s="83">
        <v>18</v>
      </c>
      <c r="P49" s="82">
        <f t="shared" ref="P49:P50" si="47">(E49-H49)</f>
        <v>-9</v>
      </c>
      <c r="Q49" s="54">
        <f t="shared" ref="Q49:Q50" si="48">(P49/H49)</f>
        <v>-0.5625</v>
      </c>
      <c r="R49" s="54">
        <f t="shared" ref="R49:R50" si="49">(E49/E$17)</f>
        <v>2.1745883814849334E-3</v>
      </c>
      <c r="S49" s="54">
        <f t="shared" ref="S49:S50" si="50">(H49/H$17)</f>
        <v>5.2049446974625898E-3</v>
      </c>
      <c r="T49" s="83">
        <v>17</v>
      </c>
      <c r="U49" s="97">
        <v>18</v>
      </c>
    </row>
    <row r="50" spans="1:21" ht="15" x14ac:dyDescent="0.25">
      <c r="A50"/>
      <c r="B50" s="30" t="s">
        <v>29</v>
      </c>
      <c r="C50" s="17"/>
      <c r="D50" s="52">
        <v>41</v>
      </c>
      <c r="E50" s="52">
        <v>39</v>
      </c>
      <c r="F50" s="54">
        <f t="shared" si="43"/>
        <v>0.95121951219512191</v>
      </c>
      <c r="G50" s="103">
        <v>52</v>
      </c>
      <c r="H50" s="103">
        <v>52</v>
      </c>
      <c r="I50" s="5">
        <f t="shared" si="40"/>
        <v>1</v>
      </c>
      <c r="J50" s="92">
        <f t="shared" si="44"/>
        <v>-11</v>
      </c>
      <c r="K50" s="54">
        <f t="shared" si="45"/>
        <v>-0.21153846153846154</v>
      </c>
      <c r="L50" s="81">
        <f t="shared" si="46"/>
        <v>8.4675753820735236E-3</v>
      </c>
      <c r="M50" s="81">
        <f t="shared" si="41"/>
        <v>9.3491549802229412E-3</v>
      </c>
      <c r="N50" s="83">
        <v>14</v>
      </c>
      <c r="O50" s="83">
        <v>15</v>
      </c>
      <c r="P50" s="82">
        <f t="shared" si="47"/>
        <v>-13</v>
      </c>
      <c r="Q50" s="54">
        <f t="shared" si="48"/>
        <v>-0.25</v>
      </c>
      <c r="R50" s="54">
        <f t="shared" si="49"/>
        <v>1.2115563839701771E-2</v>
      </c>
      <c r="S50" s="54">
        <f t="shared" si="50"/>
        <v>1.6916070266753416E-2</v>
      </c>
      <c r="T50" s="83">
        <v>14</v>
      </c>
      <c r="U50" s="97">
        <v>14</v>
      </c>
    </row>
    <row r="51" spans="1:21" ht="15" x14ac:dyDescent="0.25">
      <c r="A51"/>
      <c r="B51" s="30"/>
      <c r="C51" s="17"/>
      <c r="D51" s="52"/>
      <c r="E51" s="52"/>
      <c r="F51" s="52"/>
      <c r="G51" s="103"/>
      <c r="H51" s="103"/>
      <c r="I51" s="5"/>
      <c r="J51" s="92"/>
      <c r="K51" s="54"/>
      <c r="L51" s="81"/>
      <c r="M51" s="81"/>
      <c r="N51" s="83"/>
      <c r="O51" s="83"/>
      <c r="P51" s="83"/>
      <c r="Q51" s="83"/>
      <c r="R51" s="81"/>
      <c r="S51" s="83"/>
      <c r="T51" s="83"/>
      <c r="U51" s="97"/>
    </row>
    <row r="52" spans="1:21" ht="15" x14ac:dyDescent="0.25">
      <c r="A52"/>
      <c r="B52" s="28" t="s">
        <v>38</v>
      </c>
      <c r="C52" s="17"/>
      <c r="D52" s="52"/>
      <c r="E52" s="52"/>
      <c r="F52" s="52"/>
      <c r="G52" s="103"/>
      <c r="H52" s="103"/>
      <c r="I52" s="5"/>
      <c r="J52" s="92"/>
      <c r="K52" s="54"/>
      <c r="L52" s="81"/>
      <c r="M52" s="81"/>
      <c r="N52" s="83"/>
      <c r="O52" s="83"/>
      <c r="P52" s="98"/>
      <c r="Q52" s="81"/>
      <c r="R52" s="81"/>
      <c r="S52" s="83"/>
      <c r="T52" s="83"/>
      <c r="U52" s="97"/>
    </row>
    <row r="53" spans="1:21" ht="15" x14ac:dyDescent="0.25">
      <c r="A53"/>
      <c r="B53" s="30" t="s">
        <v>49</v>
      </c>
      <c r="C53" s="17"/>
      <c r="D53" s="52"/>
      <c r="E53" s="52"/>
      <c r="F53" s="52"/>
      <c r="G53" s="103"/>
      <c r="H53" s="103"/>
      <c r="I53" s="5"/>
      <c r="J53" s="92"/>
      <c r="K53" s="54"/>
      <c r="L53" s="52"/>
      <c r="M53" s="52"/>
      <c r="N53" s="83"/>
      <c r="O53" s="83"/>
      <c r="P53" s="98"/>
      <c r="Q53" s="81"/>
      <c r="R53" s="81"/>
      <c r="S53" s="83"/>
      <c r="T53" s="83"/>
      <c r="U53" s="97"/>
    </row>
    <row r="54" spans="1:21" ht="15" x14ac:dyDescent="0.25">
      <c r="A54"/>
      <c r="B54" s="32" t="s">
        <v>61</v>
      </c>
      <c r="C54" s="17"/>
      <c r="D54" s="52"/>
      <c r="E54" s="52"/>
      <c r="F54" s="52"/>
      <c r="G54" s="103">
        <v>0</v>
      </c>
      <c r="H54" s="103">
        <v>0</v>
      </c>
      <c r="I54" s="5"/>
      <c r="J54" s="92"/>
      <c r="K54" s="54"/>
      <c r="L54" s="81"/>
      <c r="M54" s="81">
        <f t="shared" ref="M54:M56" si="51">(G54/G$17)</f>
        <v>0</v>
      </c>
      <c r="N54" s="83"/>
      <c r="O54" s="83"/>
      <c r="P54" s="82"/>
      <c r="Q54" s="54"/>
      <c r="R54" s="81"/>
      <c r="S54" s="54">
        <f t="shared" ref="S54:S55" si="52">(H54/H$17)</f>
        <v>0</v>
      </c>
      <c r="T54" s="83"/>
      <c r="U54" s="97"/>
    </row>
    <row r="55" spans="1:21" ht="15" x14ac:dyDescent="0.25">
      <c r="A55"/>
      <c r="B55" s="32" t="s">
        <v>62</v>
      </c>
      <c r="C55" s="17"/>
      <c r="D55" s="52"/>
      <c r="E55" s="52"/>
      <c r="F55" s="52"/>
      <c r="G55" s="103">
        <v>0</v>
      </c>
      <c r="H55" s="103">
        <v>0</v>
      </c>
      <c r="I55" s="5"/>
      <c r="J55" s="92"/>
      <c r="K55" s="54"/>
      <c r="L55" s="81"/>
      <c r="M55" s="81">
        <f t="shared" si="51"/>
        <v>0</v>
      </c>
      <c r="N55" s="83"/>
      <c r="O55" s="83"/>
      <c r="P55" s="82"/>
      <c r="Q55" s="54"/>
      <c r="R55" s="81"/>
      <c r="S55" s="54">
        <f t="shared" si="52"/>
        <v>0</v>
      </c>
      <c r="T55" s="83"/>
      <c r="U55" s="97"/>
    </row>
    <row r="56" spans="1:21" ht="15" x14ac:dyDescent="0.25">
      <c r="A56"/>
      <c r="B56" s="30" t="s">
        <v>30</v>
      </c>
      <c r="C56" s="17"/>
      <c r="D56" s="52">
        <v>18</v>
      </c>
      <c r="E56" s="52">
        <v>18</v>
      </c>
      <c r="F56" s="54">
        <f>(E56/D56)</f>
        <v>1</v>
      </c>
      <c r="G56" s="103">
        <v>41</v>
      </c>
      <c r="H56" s="103">
        <v>41</v>
      </c>
      <c r="I56" s="5">
        <f t="shared" ref="I56" si="53">(H56/G56)</f>
        <v>1</v>
      </c>
      <c r="J56" s="92">
        <f t="shared" ref="J56" si="54">(D56-G56)</f>
        <v>-23</v>
      </c>
      <c r="K56" s="54">
        <f t="shared" ref="K56" si="55">(J56/G56)</f>
        <v>-0.56097560975609762</v>
      </c>
      <c r="L56" s="81">
        <f t="shared" ref="L56" si="56">(D56/D$17)</f>
        <v>3.7174721189591076E-3</v>
      </c>
      <c r="M56" s="81">
        <f t="shared" si="51"/>
        <v>7.3714491190219342E-3</v>
      </c>
      <c r="N56" s="83">
        <v>16</v>
      </c>
      <c r="O56" s="83">
        <v>16</v>
      </c>
      <c r="P56" s="82">
        <f t="shared" ref="P56" si="57">(E56-H56)</f>
        <v>-23</v>
      </c>
      <c r="Q56" s="54">
        <f t="shared" ref="Q56" si="58">(P56/H56)</f>
        <v>-0.56097560975609762</v>
      </c>
      <c r="R56" s="54">
        <f>(E56/E$17)</f>
        <v>5.5917986952469714E-3</v>
      </c>
      <c r="S56" s="54">
        <f>(H56/H$17)</f>
        <v>1.3337670787247886E-2</v>
      </c>
      <c r="T56" s="83">
        <v>16</v>
      </c>
      <c r="U56" s="97">
        <v>16</v>
      </c>
    </row>
    <row r="57" spans="1:21" ht="15" x14ac:dyDescent="0.25">
      <c r="A57"/>
      <c r="B57" s="30" t="s">
        <v>50</v>
      </c>
      <c r="C57" s="17"/>
      <c r="D57" s="52"/>
      <c r="E57" s="52"/>
      <c r="F57" s="52"/>
      <c r="G57" s="103"/>
      <c r="H57" s="103"/>
      <c r="I57" s="5"/>
      <c r="J57" s="92"/>
      <c r="K57" s="54"/>
      <c r="L57" s="81"/>
      <c r="M57" s="81"/>
      <c r="N57" s="83"/>
      <c r="O57" s="83"/>
      <c r="P57" s="98"/>
      <c r="Q57" s="81"/>
      <c r="R57" s="81"/>
      <c r="S57" s="83"/>
      <c r="T57" s="83"/>
      <c r="U57" s="97"/>
    </row>
    <row r="58" spans="1:21" ht="15" x14ac:dyDescent="0.25">
      <c r="A58"/>
      <c r="B58" s="32" t="s">
        <v>63</v>
      </c>
      <c r="C58" s="17"/>
      <c r="D58" s="52">
        <v>0</v>
      </c>
      <c r="E58" s="52">
        <v>0</v>
      </c>
      <c r="F58" s="54"/>
      <c r="G58" s="52"/>
      <c r="H58" s="52"/>
      <c r="I58" s="5"/>
      <c r="J58" s="92"/>
      <c r="K58" s="54"/>
      <c r="L58" s="81">
        <f t="shared" ref="L58:L60" si="59">(D58/D$17)</f>
        <v>0</v>
      </c>
      <c r="M58" s="81"/>
      <c r="N58" s="83"/>
      <c r="O58" s="83"/>
      <c r="P58" s="82"/>
      <c r="Q58" s="54"/>
      <c r="R58" s="54">
        <f t="shared" ref="R58" si="60">(E58/E$17)</f>
        <v>0</v>
      </c>
      <c r="S58" s="83"/>
      <c r="T58" s="83"/>
      <c r="U58" s="97"/>
    </row>
    <row r="59" spans="1:21" ht="15" x14ac:dyDescent="0.25">
      <c r="A59"/>
      <c r="B59" s="32" t="s">
        <v>64</v>
      </c>
      <c r="C59" s="17"/>
      <c r="D59" s="52"/>
      <c r="E59" s="52"/>
      <c r="F59" s="52"/>
      <c r="G59" s="103">
        <v>1</v>
      </c>
      <c r="H59" s="103">
        <v>1</v>
      </c>
      <c r="I59" s="5">
        <f t="shared" ref="I59:I60" si="61">(H59/G59)</f>
        <v>1</v>
      </c>
      <c r="J59" s="92"/>
      <c r="K59" s="54"/>
      <c r="L59" s="81"/>
      <c r="M59" s="81">
        <f t="shared" ref="M59:M60" si="62">(G59/G$17)</f>
        <v>1.7979144192736425E-4</v>
      </c>
      <c r="N59" s="83"/>
      <c r="O59" s="83"/>
      <c r="P59" s="82"/>
      <c r="Q59" s="54"/>
      <c r="R59" s="81"/>
      <c r="S59" s="54">
        <f t="shared" ref="S59" si="63">(H59/H$17)</f>
        <v>3.2530904359141186E-4</v>
      </c>
      <c r="T59" s="83"/>
      <c r="U59" s="97"/>
    </row>
    <row r="60" spans="1:21" ht="15" x14ac:dyDescent="0.25">
      <c r="A60"/>
      <c r="B60" s="30" t="s">
        <v>31</v>
      </c>
      <c r="C60" s="17"/>
      <c r="D60" s="52">
        <v>94</v>
      </c>
      <c r="E60" s="52">
        <v>41</v>
      </c>
      <c r="F60" s="54">
        <f>(E60/D60)</f>
        <v>0.43617021276595747</v>
      </c>
      <c r="G60" s="103">
        <v>57</v>
      </c>
      <c r="H60" s="103">
        <v>57</v>
      </c>
      <c r="I60" s="5">
        <f t="shared" si="61"/>
        <v>1</v>
      </c>
      <c r="J60" s="92">
        <f t="shared" ref="J60" si="64">(D60-G60)</f>
        <v>37</v>
      </c>
      <c r="K60" s="54">
        <f t="shared" ref="K60" si="65">(J60/G60)</f>
        <v>0.64912280701754388</v>
      </c>
      <c r="L60" s="81">
        <f t="shared" si="59"/>
        <v>1.9413465510119784E-2</v>
      </c>
      <c r="M60" s="81">
        <f t="shared" si="62"/>
        <v>1.0248112189859764E-2</v>
      </c>
      <c r="N60" s="83">
        <v>11</v>
      </c>
      <c r="O60" s="83">
        <v>14</v>
      </c>
      <c r="P60" s="82">
        <f t="shared" ref="P60" si="66">(E60-H60)</f>
        <v>-16</v>
      </c>
      <c r="Q60" s="54">
        <f t="shared" ref="Q60" si="67">(P60/H60)</f>
        <v>-0.2807017543859649</v>
      </c>
      <c r="R60" s="54">
        <f>(E60/E$17)</f>
        <v>1.2736874805840324E-2</v>
      </c>
      <c r="S60" s="54">
        <f>(H60/H$17)</f>
        <v>1.8542615484710475E-2</v>
      </c>
      <c r="T60" s="83">
        <v>13</v>
      </c>
      <c r="U60" s="97">
        <v>13</v>
      </c>
    </row>
    <row r="61" spans="1:21" ht="15" x14ac:dyDescent="0.25">
      <c r="A61"/>
      <c r="B61" s="30" t="s">
        <v>51</v>
      </c>
      <c r="C61" s="17"/>
      <c r="D61" s="52"/>
      <c r="E61" s="52"/>
      <c r="F61" s="52"/>
      <c r="G61" s="103"/>
      <c r="H61" s="103"/>
      <c r="I61" s="5"/>
      <c r="J61" s="92"/>
      <c r="K61" s="54"/>
      <c r="L61" s="81"/>
      <c r="M61" s="81"/>
      <c r="N61" s="83"/>
      <c r="O61" s="83"/>
      <c r="P61" s="82"/>
      <c r="Q61" s="54"/>
      <c r="R61" s="99"/>
      <c r="S61" s="83"/>
      <c r="T61" s="83"/>
      <c r="U61" s="97"/>
    </row>
    <row r="62" spans="1:21" ht="15" x14ac:dyDescent="0.25">
      <c r="A62"/>
      <c r="B62" s="32" t="s">
        <v>65</v>
      </c>
      <c r="C62" s="17"/>
      <c r="D62" s="52">
        <v>7</v>
      </c>
      <c r="E62" s="52">
        <v>7</v>
      </c>
      <c r="F62" s="54">
        <f>(E62/D62)</f>
        <v>1</v>
      </c>
      <c r="G62" s="103"/>
      <c r="H62" s="103"/>
      <c r="I62" s="5"/>
      <c r="J62" s="92"/>
      <c r="K62" s="54"/>
      <c r="L62" s="81">
        <f>(D62/D$17)</f>
        <v>1.4456836018174309E-3</v>
      </c>
      <c r="M62" s="81"/>
      <c r="N62" s="83"/>
      <c r="O62" s="83"/>
      <c r="P62" s="82"/>
      <c r="Q62" s="54"/>
      <c r="R62" s="54">
        <f t="shared" ref="R62" si="68">(E62/E$17)</f>
        <v>2.1745883814849334E-3</v>
      </c>
      <c r="S62" s="83"/>
      <c r="T62" s="83"/>
      <c r="U62" s="97"/>
    </row>
    <row r="63" spans="1:21" ht="15" x14ac:dyDescent="0.25">
      <c r="A63"/>
      <c r="B63" s="33"/>
      <c r="C63" s="17"/>
      <c r="D63" s="52"/>
      <c r="E63" s="52"/>
      <c r="F63" s="52"/>
      <c r="G63" s="103"/>
      <c r="H63" s="103"/>
      <c r="I63" s="5"/>
      <c r="J63" s="95"/>
      <c r="K63" s="52"/>
      <c r="L63" s="52"/>
      <c r="M63" s="52"/>
      <c r="N63" s="83"/>
      <c r="O63" s="83"/>
      <c r="P63" s="83"/>
      <c r="Q63" s="83"/>
      <c r="R63" s="99"/>
      <c r="S63" s="83"/>
      <c r="T63" s="83"/>
      <c r="U63" s="97"/>
    </row>
    <row r="64" spans="1:21" ht="15" x14ac:dyDescent="0.25">
      <c r="A64"/>
      <c r="B64" s="28" t="s">
        <v>39</v>
      </c>
      <c r="C64" s="17"/>
      <c r="D64" s="52"/>
      <c r="E64" s="52"/>
      <c r="F64" s="52"/>
      <c r="G64" s="103"/>
      <c r="H64" s="103"/>
      <c r="I64" s="5"/>
      <c r="J64" s="92"/>
      <c r="K64" s="54"/>
      <c r="L64" s="52"/>
      <c r="M64" s="52"/>
      <c r="N64" s="83"/>
      <c r="O64" s="83"/>
      <c r="P64" s="83"/>
      <c r="Q64" s="83"/>
      <c r="R64" s="83"/>
      <c r="S64" s="83"/>
      <c r="T64" s="83"/>
      <c r="U64" s="97"/>
    </row>
    <row r="65" spans="1:23" ht="15" x14ac:dyDescent="0.25">
      <c r="A65"/>
      <c r="B65" s="30" t="s">
        <v>52</v>
      </c>
      <c r="C65" s="17"/>
      <c r="D65" s="52"/>
      <c r="E65" s="52"/>
      <c r="F65" s="52"/>
      <c r="G65" s="52"/>
      <c r="H65" s="52"/>
      <c r="I65" s="5"/>
      <c r="J65" s="92"/>
      <c r="K65" s="54"/>
      <c r="L65" s="81"/>
      <c r="M65" s="81"/>
      <c r="N65" s="83"/>
      <c r="O65" s="83"/>
      <c r="P65" s="98"/>
      <c r="Q65" s="81"/>
      <c r="R65" s="81"/>
      <c r="S65" s="83"/>
      <c r="T65" s="83"/>
      <c r="U65" s="97"/>
      <c r="V65" s="5"/>
      <c r="W65" s="5"/>
    </row>
    <row r="66" spans="1:23" ht="15" x14ac:dyDescent="0.25">
      <c r="A66"/>
      <c r="B66" s="30" t="s">
        <v>66</v>
      </c>
      <c r="C66" s="17"/>
      <c r="D66" s="52">
        <v>3</v>
      </c>
      <c r="E66" s="52">
        <v>3</v>
      </c>
      <c r="F66" s="54">
        <f t="shared" ref="F66:F67" si="69">(E66/D66)</f>
        <v>1</v>
      </c>
      <c r="G66" s="52"/>
      <c r="H66" s="52"/>
      <c r="I66" s="5"/>
      <c r="J66" s="92"/>
      <c r="K66" s="54"/>
      <c r="L66" s="81">
        <f t="shared" ref="L66:L67" si="70">(D66/D$17)</f>
        <v>6.1957868649318464E-4</v>
      </c>
      <c r="M66" s="81"/>
      <c r="N66" s="83">
        <v>18</v>
      </c>
      <c r="O66" s="83"/>
      <c r="P66" s="82"/>
      <c r="Q66" s="54"/>
      <c r="R66" s="54">
        <f t="shared" ref="R66" si="71">(E66/E$17)</f>
        <v>9.3196644920782849E-4</v>
      </c>
      <c r="S66" s="83"/>
      <c r="T66" s="83">
        <v>18</v>
      </c>
      <c r="U66" s="97"/>
      <c r="V66" s="5"/>
      <c r="W66" s="5"/>
    </row>
    <row r="67" spans="1:23" ht="15" x14ac:dyDescent="0.25">
      <c r="A67"/>
      <c r="B67" s="30" t="s">
        <v>32</v>
      </c>
      <c r="C67" s="17"/>
      <c r="D67" s="52">
        <v>30</v>
      </c>
      <c r="E67" s="52">
        <v>23</v>
      </c>
      <c r="F67" s="54">
        <f t="shared" si="69"/>
        <v>0.76666666666666672</v>
      </c>
      <c r="G67" s="103">
        <v>18</v>
      </c>
      <c r="H67" s="103">
        <v>18</v>
      </c>
      <c r="I67" s="5">
        <f t="shared" ref="I67:I68" si="72">(H67/G67)</f>
        <v>1</v>
      </c>
      <c r="J67" s="92">
        <f t="shared" ref="J67" si="73">(D67-G67)</f>
        <v>12</v>
      </c>
      <c r="K67" s="54">
        <f t="shared" ref="K67" si="74">(J67/G67)</f>
        <v>0.66666666666666663</v>
      </c>
      <c r="L67" s="81">
        <f t="shared" si="70"/>
        <v>6.1957868649318466E-3</v>
      </c>
      <c r="M67" s="81">
        <f t="shared" ref="M67" si="75">(G67/G$17)</f>
        <v>3.2362459546925568E-3</v>
      </c>
      <c r="N67" s="83">
        <v>15</v>
      </c>
      <c r="O67" s="83">
        <v>17</v>
      </c>
      <c r="P67" s="82">
        <f t="shared" ref="P67" si="76">(E67-H67)</f>
        <v>5</v>
      </c>
      <c r="Q67" s="54">
        <f t="shared" ref="Q67" si="77">(P67/H67)</f>
        <v>0.27777777777777779</v>
      </c>
      <c r="R67" s="54">
        <f>(E67/E$17)</f>
        <v>7.1450761105933524E-3</v>
      </c>
      <c r="S67" s="54">
        <f>(H67/H$17)</f>
        <v>5.8555627846454128E-3</v>
      </c>
      <c r="T67" s="83">
        <v>15</v>
      </c>
      <c r="U67" s="97">
        <v>17</v>
      </c>
      <c r="V67"/>
      <c r="W67"/>
    </row>
    <row r="68" spans="1:23" ht="15" x14ac:dyDescent="0.25">
      <c r="A68"/>
      <c r="B68" s="30" t="s">
        <v>67</v>
      </c>
      <c r="C68" s="24"/>
      <c r="D68" s="52"/>
      <c r="E68" s="52"/>
      <c r="F68" s="52"/>
      <c r="G68" s="103">
        <v>67</v>
      </c>
      <c r="H68" s="103">
        <v>45</v>
      </c>
      <c r="I68" s="5">
        <f t="shared" si="72"/>
        <v>0.67164179104477617</v>
      </c>
      <c r="J68" s="92"/>
      <c r="K68" s="54"/>
      <c r="L68" s="81">
        <f>(D68/D$17)</f>
        <v>0</v>
      </c>
      <c r="M68" s="81">
        <f>(G68/G$17)</f>
        <v>1.2046026609133405E-2</v>
      </c>
      <c r="N68" s="83"/>
      <c r="O68" s="83">
        <v>13</v>
      </c>
      <c r="P68" s="82"/>
      <c r="Q68" s="54"/>
      <c r="R68" s="81"/>
      <c r="S68" s="54">
        <f t="shared" ref="S68" si="78">(H68/H$17)</f>
        <v>1.4638906961613532E-2</v>
      </c>
      <c r="T68" s="81"/>
      <c r="U68" s="97">
        <v>15</v>
      </c>
      <c r="V68"/>
      <c r="W68"/>
    </row>
    <row r="69" spans="1:23" ht="15" x14ac:dyDescent="0.25">
      <c r="A69"/>
      <c r="B69" s="32" t="s">
        <v>68</v>
      </c>
      <c r="C69" s="24"/>
      <c r="D69" s="52">
        <v>19</v>
      </c>
      <c r="E69" s="52">
        <v>19</v>
      </c>
      <c r="F69" s="54">
        <f>(E69/D69)</f>
        <v>1</v>
      </c>
      <c r="G69" s="76"/>
      <c r="H69" s="76"/>
      <c r="I69"/>
      <c r="J69" s="92"/>
      <c r="K69" s="54"/>
      <c r="L69" s="81">
        <f>(D69/D$17)</f>
        <v>3.9239983477901696E-3</v>
      </c>
      <c r="M69" s="81"/>
      <c r="N69" s="78"/>
      <c r="O69" s="83"/>
      <c r="P69" s="82"/>
      <c r="Q69" s="54"/>
      <c r="R69" s="54">
        <f t="shared" ref="R69" si="79">(E69/E$17)</f>
        <v>5.9024541783162469E-3</v>
      </c>
      <c r="S69" s="76"/>
      <c r="T69" s="76"/>
      <c r="U69" s="100"/>
      <c r="V69"/>
      <c r="W69"/>
    </row>
    <row r="70" spans="1:23" ht="13.5" thickBot="1" x14ac:dyDescent="0.25">
      <c r="A70"/>
      <c r="B70" s="34"/>
      <c r="C70" s="35"/>
      <c r="D70" s="58"/>
      <c r="E70" s="58"/>
      <c r="F70" s="58"/>
      <c r="G70" s="58"/>
      <c r="H70" s="58"/>
      <c r="I70" s="35"/>
      <c r="J70" s="101"/>
      <c r="K70" s="58"/>
      <c r="L70" s="58"/>
      <c r="M70" s="58"/>
      <c r="N70" s="84"/>
      <c r="O70" s="85"/>
      <c r="P70" s="58"/>
      <c r="Q70" s="58"/>
      <c r="R70" s="85"/>
      <c r="S70" s="85"/>
      <c r="T70" s="86"/>
      <c r="U70" s="102"/>
      <c r="V70"/>
      <c r="W70"/>
    </row>
    <row r="71" spans="1:23" ht="13.5" thickTop="1" x14ac:dyDescent="0.2">
      <c r="A71"/>
      <c r="C71"/>
      <c r="D71"/>
      <c r="E71"/>
      <c r="F71"/>
      <c r="G71"/>
      <c r="H71"/>
      <c r="I71"/>
      <c r="J71"/>
      <c r="K71"/>
      <c r="L71"/>
      <c r="M71"/>
      <c r="N71" s="8"/>
      <c r="P71"/>
      <c r="Q71"/>
      <c r="T71" s="7"/>
      <c r="U71"/>
      <c r="V71"/>
      <c r="W71"/>
    </row>
    <row r="72" spans="1:23" ht="15" x14ac:dyDescent="0.25">
      <c r="B72" s="9" t="s">
        <v>72</v>
      </c>
      <c r="N72" s="8"/>
      <c r="T72" s="7"/>
    </row>
    <row r="73" spans="1:23" ht="15" x14ac:dyDescent="0.25">
      <c r="B73" s="9" t="s">
        <v>33</v>
      </c>
      <c r="N73" s="8"/>
      <c r="T73" s="7"/>
    </row>
    <row r="74" spans="1:23" x14ac:dyDescent="0.2">
      <c r="B74" s="10" t="s">
        <v>34</v>
      </c>
      <c r="N74" s="8"/>
      <c r="T74" s="7"/>
    </row>
    <row r="75" spans="1:23" x14ac:dyDescent="0.2">
      <c r="B75" s="10" t="s">
        <v>35</v>
      </c>
      <c r="N75" s="8"/>
      <c r="T75" s="7"/>
    </row>
    <row r="76" spans="1:23" x14ac:dyDescent="0.2">
      <c r="B76" s="10" t="s">
        <v>36</v>
      </c>
      <c r="N76" s="8"/>
      <c r="T76" s="7"/>
    </row>
    <row r="77" spans="1:23" x14ac:dyDescent="0.2">
      <c r="B77" s="10" t="s">
        <v>53</v>
      </c>
      <c r="N77" s="6"/>
      <c r="T77"/>
    </row>
    <row r="78" spans="1:23" x14ac:dyDescent="0.2">
      <c r="B78" s="10" t="s">
        <v>54</v>
      </c>
      <c r="N78" s="6"/>
      <c r="T78"/>
    </row>
    <row r="79" spans="1:23" x14ac:dyDescent="0.2">
      <c r="B79" s="10" t="s">
        <v>55</v>
      </c>
      <c r="N79" s="6"/>
      <c r="T79"/>
    </row>
    <row r="80" spans="1:23" x14ac:dyDescent="0.2">
      <c r="B80" s="11" t="s">
        <v>56</v>
      </c>
      <c r="N80" s="6"/>
      <c r="T80"/>
    </row>
    <row r="81" spans="2:20" x14ac:dyDescent="0.2">
      <c r="B81" s="11" t="s">
        <v>57</v>
      </c>
      <c r="N81" s="6"/>
      <c r="T81"/>
    </row>
    <row r="82" spans="2:20" x14ac:dyDescent="0.2">
      <c r="B82" s="11" t="s">
        <v>58</v>
      </c>
      <c r="N82" s="6"/>
      <c r="T82"/>
    </row>
    <row r="83" spans="2:20" x14ac:dyDescent="0.2">
      <c r="N83" s="6"/>
      <c r="T83"/>
    </row>
    <row r="84" spans="2:20" x14ac:dyDescent="0.2">
      <c r="N84" s="6"/>
      <c r="T84"/>
    </row>
    <row r="85" spans="2:20" x14ac:dyDescent="0.2">
      <c r="N85" s="6"/>
      <c r="T85"/>
    </row>
    <row r="86" spans="2:20" x14ac:dyDescent="0.2">
      <c r="N86" s="6"/>
      <c r="T86"/>
    </row>
    <row r="87" spans="2:20" x14ac:dyDescent="0.2">
      <c r="N87" s="6"/>
      <c r="T87"/>
    </row>
    <row r="88" spans="2:20" x14ac:dyDescent="0.2">
      <c r="N88" s="6"/>
      <c r="T88"/>
    </row>
    <row r="89" spans="2:20" x14ac:dyDescent="0.2">
      <c r="N89" s="6"/>
      <c r="T89"/>
    </row>
    <row r="90" spans="2:20" x14ac:dyDescent="0.2">
      <c r="N90" s="6"/>
      <c r="T90"/>
    </row>
    <row r="91" spans="2:20" x14ac:dyDescent="0.2">
      <c r="N91" s="6"/>
      <c r="T91"/>
    </row>
    <row r="92" spans="2:20" x14ac:dyDescent="0.2">
      <c r="N92" s="6"/>
      <c r="T92"/>
    </row>
    <row r="93" spans="2:20" x14ac:dyDescent="0.2">
      <c r="N93" s="6"/>
      <c r="T93"/>
    </row>
    <row r="94" spans="2:20" x14ac:dyDescent="0.2">
      <c r="N94" s="6"/>
      <c r="T94"/>
    </row>
    <row r="95" spans="2:20" x14ac:dyDescent="0.2">
      <c r="N95" s="6"/>
      <c r="T95"/>
    </row>
    <row r="96" spans="2:20" x14ac:dyDescent="0.2">
      <c r="N96" s="6"/>
      <c r="T96"/>
    </row>
    <row r="97" spans="14:20" x14ac:dyDescent="0.2">
      <c r="N97" s="6"/>
      <c r="T97"/>
    </row>
    <row r="98" spans="14:20" x14ac:dyDescent="0.2">
      <c r="N98" s="6"/>
      <c r="T98"/>
    </row>
    <row r="99" spans="14:20" x14ac:dyDescent="0.2">
      <c r="N99" s="6"/>
      <c r="T99"/>
    </row>
    <row r="100" spans="14:20" x14ac:dyDescent="0.2">
      <c r="N100" s="6"/>
      <c r="T100"/>
    </row>
    <row r="101" spans="14:20" x14ac:dyDescent="0.2">
      <c r="N101" s="6"/>
      <c r="T101"/>
    </row>
    <row r="102" spans="14:20" x14ac:dyDescent="0.2">
      <c r="N102" s="6"/>
      <c r="T102"/>
    </row>
    <row r="103" spans="14:20" x14ac:dyDescent="0.2">
      <c r="N103" s="6"/>
      <c r="T103"/>
    </row>
    <row r="104" spans="14:20" x14ac:dyDescent="0.2">
      <c r="N104" s="6"/>
      <c r="T104"/>
    </row>
    <row r="105" spans="14:20" x14ac:dyDescent="0.2">
      <c r="N105" s="6"/>
      <c r="T105"/>
    </row>
    <row r="106" spans="14:20" x14ac:dyDescent="0.2">
      <c r="N106" s="6"/>
      <c r="T106"/>
    </row>
    <row r="107" spans="14:20" x14ac:dyDescent="0.2">
      <c r="N107" s="6"/>
      <c r="T107"/>
    </row>
    <row r="108" spans="14:20" x14ac:dyDescent="0.2">
      <c r="N108" s="6"/>
      <c r="T108"/>
    </row>
    <row r="109" spans="14:20" x14ac:dyDescent="0.2">
      <c r="N109" s="6"/>
      <c r="T109"/>
    </row>
    <row r="110" spans="14:20" x14ac:dyDescent="0.2">
      <c r="N110" s="6"/>
      <c r="T110"/>
    </row>
    <row r="111" spans="14:20" x14ac:dyDescent="0.2">
      <c r="N111" s="6"/>
      <c r="T111"/>
    </row>
    <row r="112" spans="14:20" x14ac:dyDescent="0.2">
      <c r="N112" s="6"/>
      <c r="T112"/>
    </row>
    <row r="113" spans="14:20" x14ac:dyDescent="0.2">
      <c r="N113" s="6"/>
      <c r="T113"/>
    </row>
    <row r="114" spans="14:20" x14ac:dyDescent="0.2">
      <c r="N114" s="6"/>
      <c r="T114"/>
    </row>
    <row r="115" spans="14:20" x14ac:dyDescent="0.2">
      <c r="N115" s="6"/>
      <c r="T115"/>
    </row>
    <row r="116" spans="14:20" x14ac:dyDescent="0.2">
      <c r="N116" s="6"/>
      <c r="T116"/>
    </row>
    <row r="117" spans="14:20" x14ac:dyDescent="0.2">
      <c r="N117" s="6"/>
      <c r="T117"/>
    </row>
    <row r="118" spans="14:20" x14ac:dyDescent="0.2">
      <c r="N118" s="6"/>
      <c r="T118"/>
    </row>
    <row r="119" spans="14:20" x14ac:dyDescent="0.2">
      <c r="N119" s="6"/>
      <c r="T119"/>
    </row>
    <row r="120" spans="14:20" x14ac:dyDescent="0.2">
      <c r="N120" s="6"/>
      <c r="T120"/>
    </row>
    <row r="121" spans="14:20" x14ac:dyDescent="0.2">
      <c r="N121" s="6"/>
      <c r="T121"/>
    </row>
    <row r="122" spans="14:20" x14ac:dyDescent="0.2">
      <c r="N122" s="6"/>
      <c r="T122"/>
    </row>
    <row r="123" spans="14:20" x14ac:dyDescent="0.2">
      <c r="N123" s="6"/>
      <c r="T123"/>
    </row>
    <row r="124" spans="14:20" x14ac:dyDescent="0.2">
      <c r="N124" s="6"/>
      <c r="T124"/>
    </row>
    <row r="125" spans="14:20" x14ac:dyDescent="0.2">
      <c r="N125" s="6"/>
      <c r="T125"/>
    </row>
    <row r="126" spans="14:20" x14ac:dyDescent="0.2">
      <c r="N126" s="6"/>
      <c r="T126"/>
    </row>
    <row r="127" spans="14:20" x14ac:dyDescent="0.2">
      <c r="N127" s="6"/>
      <c r="T127"/>
    </row>
    <row r="128" spans="14:20" x14ac:dyDescent="0.2">
      <c r="N128" s="6"/>
      <c r="T128"/>
    </row>
    <row r="129" spans="14:20" x14ac:dyDescent="0.2">
      <c r="N129" s="6"/>
      <c r="T129"/>
    </row>
    <row r="130" spans="14:20" x14ac:dyDescent="0.2">
      <c r="N130" s="6"/>
      <c r="T130"/>
    </row>
    <row r="131" spans="14:20" x14ac:dyDescent="0.2">
      <c r="N131" s="6"/>
      <c r="T131"/>
    </row>
    <row r="132" spans="14:20" x14ac:dyDescent="0.2">
      <c r="N132" s="6"/>
      <c r="T132"/>
    </row>
    <row r="133" spans="14:20" x14ac:dyDescent="0.2">
      <c r="N133" s="6"/>
      <c r="T133"/>
    </row>
    <row r="134" spans="14:20" x14ac:dyDescent="0.2">
      <c r="N134" s="6"/>
      <c r="T134"/>
    </row>
    <row r="135" spans="14:20" x14ac:dyDescent="0.2">
      <c r="N135" s="6"/>
      <c r="T135"/>
    </row>
    <row r="136" spans="14:20" x14ac:dyDescent="0.2">
      <c r="N136" s="6"/>
      <c r="T136"/>
    </row>
    <row r="137" spans="14:20" x14ac:dyDescent="0.2">
      <c r="N137" s="6"/>
      <c r="T137"/>
    </row>
    <row r="138" spans="14:20" x14ac:dyDescent="0.2">
      <c r="N138" s="6"/>
      <c r="T138"/>
    </row>
    <row r="139" spans="14:20" x14ac:dyDescent="0.2">
      <c r="N139" s="6"/>
      <c r="T139"/>
    </row>
    <row r="140" spans="14:20" x14ac:dyDescent="0.2">
      <c r="N140" s="6"/>
      <c r="T140"/>
    </row>
    <row r="141" spans="14:20" x14ac:dyDescent="0.2">
      <c r="N141" s="6"/>
      <c r="T141"/>
    </row>
    <row r="142" spans="14:20" x14ac:dyDescent="0.2">
      <c r="N142" s="6"/>
      <c r="T142"/>
    </row>
    <row r="143" spans="14:20" x14ac:dyDescent="0.2">
      <c r="N143" s="6"/>
      <c r="T143"/>
    </row>
    <row r="144" spans="14:20" x14ac:dyDescent="0.2">
      <c r="N144" s="6"/>
      <c r="T144"/>
    </row>
    <row r="145" spans="14:20" x14ac:dyDescent="0.2">
      <c r="N145" s="6"/>
      <c r="T145"/>
    </row>
    <row r="146" spans="14:20" x14ac:dyDescent="0.2">
      <c r="N146" s="6"/>
      <c r="T146"/>
    </row>
    <row r="147" spans="14:20" x14ac:dyDescent="0.2">
      <c r="N147" s="6"/>
      <c r="T147"/>
    </row>
    <row r="148" spans="14:20" x14ac:dyDescent="0.2">
      <c r="N148" s="6"/>
      <c r="T148"/>
    </row>
    <row r="149" spans="14:20" x14ac:dyDescent="0.2">
      <c r="N149" s="6"/>
      <c r="T149"/>
    </row>
    <row r="150" spans="14:20" x14ac:dyDescent="0.2">
      <c r="N150" s="6"/>
      <c r="T150"/>
    </row>
    <row r="151" spans="14:20" x14ac:dyDescent="0.2">
      <c r="N151" s="6"/>
      <c r="T151"/>
    </row>
    <row r="152" spans="14:20" x14ac:dyDescent="0.2">
      <c r="N152" s="6"/>
      <c r="T152"/>
    </row>
    <row r="153" spans="14:20" x14ac:dyDescent="0.2">
      <c r="N153" s="6"/>
      <c r="T153"/>
    </row>
    <row r="154" spans="14:20" x14ac:dyDescent="0.2">
      <c r="N154" s="6"/>
      <c r="T154"/>
    </row>
    <row r="155" spans="14:20" x14ac:dyDescent="0.2">
      <c r="N155" s="6"/>
      <c r="T155"/>
    </row>
    <row r="156" spans="14:20" x14ac:dyDescent="0.2">
      <c r="N156" s="6"/>
      <c r="T156"/>
    </row>
    <row r="157" spans="14:20" x14ac:dyDescent="0.2">
      <c r="N157" s="6"/>
      <c r="T157"/>
    </row>
    <row r="158" spans="14:20" x14ac:dyDescent="0.2">
      <c r="N158" s="6"/>
      <c r="T158"/>
    </row>
    <row r="159" spans="14:20" x14ac:dyDescent="0.2">
      <c r="N159" s="6"/>
      <c r="T159"/>
    </row>
    <row r="160" spans="14:20" x14ac:dyDescent="0.2">
      <c r="N160" s="6"/>
      <c r="T160"/>
    </row>
    <row r="161" spans="14:20" x14ac:dyDescent="0.2">
      <c r="N161" s="6"/>
      <c r="T161"/>
    </row>
    <row r="162" spans="14:20" x14ac:dyDescent="0.2">
      <c r="N162" s="6"/>
      <c r="T162"/>
    </row>
    <row r="163" spans="14:20" x14ac:dyDescent="0.2">
      <c r="N163" s="6"/>
      <c r="T163"/>
    </row>
    <row r="164" spans="14:20" x14ac:dyDescent="0.2">
      <c r="N164" s="6"/>
      <c r="T164"/>
    </row>
    <row r="165" spans="14:20" x14ac:dyDescent="0.2">
      <c r="N165" s="6"/>
      <c r="T165"/>
    </row>
    <row r="166" spans="14:20" x14ac:dyDescent="0.2">
      <c r="N166" s="6"/>
      <c r="T166"/>
    </row>
    <row r="167" spans="14:20" x14ac:dyDescent="0.2">
      <c r="N167" s="6"/>
      <c r="T167"/>
    </row>
    <row r="168" spans="14:20" x14ac:dyDescent="0.2">
      <c r="N168" s="6"/>
      <c r="T168"/>
    </row>
    <row r="169" spans="14:20" x14ac:dyDescent="0.2">
      <c r="N169" s="6"/>
      <c r="T169"/>
    </row>
    <row r="170" spans="14:20" x14ac:dyDescent="0.2">
      <c r="N170" s="6"/>
      <c r="T170"/>
    </row>
    <row r="171" spans="14:20" x14ac:dyDescent="0.2">
      <c r="N171" s="6"/>
      <c r="T171"/>
    </row>
    <row r="172" spans="14:20" x14ac:dyDescent="0.2">
      <c r="N172" s="6"/>
      <c r="T172"/>
    </row>
    <row r="173" spans="14:20" x14ac:dyDescent="0.2">
      <c r="N173" s="6"/>
      <c r="T173"/>
    </row>
    <row r="174" spans="14:20" x14ac:dyDescent="0.2">
      <c r="N174" s="6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1C8A9-660A-4C09-9CCE-7D3E6EAB67BB}"/>
</file>

<file path=customXml/itemProps2.xml><?xml version="1.0" encoding="utf-8"?>
<ds:datastoreItem xmlns:ds="http://schemas.openxmlformats.org/officeDocument/2006/customXml" ds:itemID="{6B8B6581-099C-4FDA-88AE-B8BB735BCFB9}"/>
</file>

<file path=customXml/itemProps3.xml><?xml version="1.0" encoding="utf-8"?>
<ds:datastoreItem xmlns:ds="http://schemas.openxmlformats.org/officeDocument/2006/customXml" ds:itemID="{3A32689F-4CFD-4625-9DFD-EE4CBFE70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2016-11-21T21:46:36Z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