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2A" sheetId="1" r:id="rId1"/>
  </sheets>
  <calcPr calcId="171027"/>
</workbook>
</file>

<file path=xl/calcChain.xml><?xml version="1.0" encoding="utf-8"?>
<calcChain xmlns="http://schemas.openxmlformats.org/spreadsheetml/2006/main">
  <c r="F69" i="1" l="1"/>
  <c r="F67" i="1"/>
  <c r="F66" i="1"/>
  <c r="F62" i="1"/>
  <c r="F60" i="1"/>
  <c r="F56" i="1"/>
  <c r="F50" i="1"/>
  <c r="F49" i="1"/>
  <c r="F43" i="1"/>
  <c r="F42" i="1"/>
  <c r="F41" i="1"/>
  <c r="F38" i="1"/>
  <c r="F37" i="1"/>
  <c r="F36" i="1"/>
  <c r="F33" i="1"/>
  <c r="F32" i="1"/>
  <c r="F31" i="1"/>
  <c r="F30" i="1"/>
  <c r="F29" i="1"/>
  <c r="F28" i="1"/>
  <c r="F15" i="1"/>
  <c r="I69" i="1"/>
  <c r="I66" i="1"/>
  <c r="I67" i="1"/>
  <c r="I62" i="1"/>
  <c r="I60" i="1"/>
  <c r="I56" i="1"/>
  <c r="I50" i="1"/>
  <c r="I49" i="1"/>
  <c r="I43" i="1"/>
  <c r="I42" i="1"/>
  <c r="I41" i="1"/>
  <c r="I38" i="1"/>
  <c r="I37" i="1"/>
  <c r="I36" i="1"/>
  <c r="I33" i="1"/>
  <c r="I32" i="1"/>
  <c r="I31" i="1"/>
  <c r="I30" i="1"/>
  <c r="I29" i="1"/>
  <c r="I28" i="1"/>
  <c r="I15" i="1"/>
  <c r="J69" i="1"/>
  <c r="K69" i="1" s="1"/>
  <c r="J67" i="1"/>
  <c r="K67" i="1" s="1"/>
  <c r="J66" i="1"/>
  <c r="K66" i="1" s="1"/>
  <c r="J62" i="1"/>
  <c r="K62" i="1" s="1"/>
  <c r="J60" i="1"/>
  <c r="K60" i="1" s="1"/>
  <c r="J56" i="1"/>
  <c r="K56" i="1" s="1"/>
  <c r="J50" i="1"/>
  <c r="K50" i="1" s="1"/>
  <c r="J49" i="1"/>
  <c r="K49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15" i="1"/>
  <c r="K15" i="1" s="1"/>
  <c r="P69" i="1"/>
  <c r="Q69" i="1" s="1"/>
  <c r="P67" i="1"/>
  <c r="Q67" i="1" s="1"/>
  <c r="P66" i="1"/>
  <c r="Q66" i="1" s="1"/>
  <c r="P62" i="1"/>
  <c r="Q62" i="1" s="1"/>
  <c r="P60" i="1"/>
  <c r="Q60" i="1" s="1"/>
  <c r="P56" i="1"/>
  <c r="Q56" i="1" s="1"/>
  <c r="P50" i="1"/>
  <c r="Q50" i="1" s="1"/>
  <c r="P49" i="1"/>
  <c r="Q49" i="1" s="1"/>
  <c r="P43" i="1"/>
  <c r="Q43" i="1" s="1"/>
  <c r="P42" i="1"/>
  <c r="Q42" i="1" s="1"/>
  <c r="P41" i="1"/>
  <c r="Q41" i="1" s="1"/>
  <c r="P38" i="1"/>
  <c r="Q38" i="1" s="1"/>
  <c r="P37" i="1"/>
  <c r="Q37" i="1" s="1"/>
  <c r="P36" i="1"/>
  <c r="Q36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Q15" i="1"/>
  <c r="P15" i="1"/>
  <c r="E40" i="1"/>
  <c r="D40" i="1"/>
  <c r="E35" i="1"/>
  <c r="D35" i="1"/>
  <c r="E27" i="1"/>
  <c r="D27" i="1"/>
  <c r="E24" i="1"/>
  <c r="D24" i="1"/>
  <c r="E23" i="1"/>
  <c r="D23" i="1"/>
  <c r="E22" i="1"/>
  <c r="D22" i="1"/>
  <c r="E20" i="1"/>
  <c r="D20" i="1"/>
  <c r="E19" i="1"/>
  <c r="D19" i="1"/>
  <c r="H40" i="1"/>
  <c r="H35" i="1" s="1"/>
  <c r="G40" i="1"/>
  <c r="G35" i="1"/>
  <c r="G27" i="1" s="1"/>
  <c r="H24" i="1"/>
  <c r="G24" i="1"/>
  <c r="H23" i="1"/>
  <c r="G23" i="1"/>
  <c r="H22" i="1"/>
  <c r="G22" i="1"/>
  <c r="H20" i="1"/>
  <c r="G20" i="1"/>
  <c r="G19" i="1"/>
  <c r="P20" i="1" l="1"/>
  <c r="Q20" i="1" s="1"/>
  <c r="I35" i="1"/>
  <c r="P23" i="1"/>
  <c r="Q23" i="1" s="1"/>
  <c r="I22" i="1"/>
  <c r="I24" i="1"/>
  <c r="J19" i="1"/>
  <c r="K19" i="1" s="1"/>
  <c r="J22" i="1"/>
  <c r="K22" i="1" s="1"/>
  <c r="J24" i="1"/>
  <c r="K24" i="1" s="1"/>
  <c r="J35" i="1"/>
  <c r="K35" i="1" s="1"/>
  <c r="E21" i="1"/>
  <c r="E17" i="1" s="1"/>
  <c r="R35" i="1" s="1"/>
  <c r="P24" i="1"/>
  <c r="Q24" i="1" s="1"/>
  <c r="P35" i="1"/>
  <c r="Q35" i="1" s="1"/>
  <c r="I20" i="1"/>
  <c r="I23" i="1"/>
  <c r="J20" i="1"/>
  <c r="K20" i="1" s="1"/>
  <c r="J23" i="1"/>
  <c r="K23" i="1" s="1"/>
  <c r="J40" i="1"/>
  <c r="K40" i="1" s="1"/>
  <c r="P40" i="1"/>
  <c r="Q40" i="1" s="1"/>
  <c r="F23" i="1"/>
  <c r="J27" i="1"/>
  <c r="K27" i="1" s="1"/>
  <c r="P22" i="1"/>
  <c r="Q22" i="1" s="1"/>
  <c r="F20" i="1"/>
  <c r="F24" i="1"/>
  <c r="F35" i="1"/>
  <c r="F40" i="1"/>
  <c r="F19" i="1"/>
  <c r="I40" i="1"/>
  <c r="F27" i="1"/>
  <c r="D21" i="1"/>
  <c r="F21" i="1" s="1"/>
  <c r="F22" i="1"/>
  <c r="H19" i="1"/>
  <c r="H27" i="1"/>
  <c r="H21" i="1"/>
  <c r="G21" i="1"/>
  <c r="R23" i="1" l="1"/>
  <c r="R21" i="1"/>
  <c r="I19" i="1"/>
  <c r="R62" i="1"/>
  <c r="R50" i="1"/>
  <c r="R41" i="1"/>
  <c r="R36" i="1"/>
  <c r="R31" i="1"/>
  <c r="R15" i="1"/>
  <c r="R66" i="1"/>
  <c r="R56" i="1"/>
  <c r="R32" i="1"/>
  <c r="R69" i="1"/>
  <c r="R60" i="1"/>
  <c r="R49" i="1"/>
  <c r="R30" i="1"/>
  <c r="R42" i="1"/>
  <c r="R28" i="1"/>
  <c r="R67" i="1"/>
  <c r="R58" i="1"/>
  <c r="R43" i="1"/>
  <c r="R38" i="1"/>
  <c r="R33" i="1"/>
  <c r="R29" i="1"/>
  <c r="R37" i="1"/>
  <c r="R17" i="1"/>
  <c r="R24" i="1"/>
  <c r="R19" i="1"/>
  <c r="H17" i="1"/>
  <c r="S21" i="1" s="1"/>
  <c r="I21" i="1"/>
  <c r="P21" i="1"/>
  <c r="Q21" i="1" s="1"/>
  <c r="R20" i="1"/>
  <c r="R27" i="1"/>
  <c r="P19" i="1"/>
  <c r="Q19" i="1" s="1"/>
  <c r="G17" i="1"/>
  <c r="I27" i="1"/>
  <c r="P27" i="1"/>
  <c r="Q27" i="1" s="1"/>
  <c r="D17" i="1"/>
  <c r="F17" i="1" s="1"/>
  <c r="L21" i="1"/>
  <c r="J21" i="1"/>
  <c r="K21" i="1" s="1"/>
  <c r="R22" i="1"/>
  <c r="R40" i="1"/>
  <c r="S62" i="1" l="1"/>
  <c r="S50" i="1"/>
  <c r="S41" i="1"/>
  <c r="S36" i="1"/>
  <c r="S31" i="1"/>
  <c r="S15" i="1"/>
  <c r="I17" i="1"/>
  <c r="S56" i="1"/>
  <c r="S32" i="1"/>
  <c r="S17" i="1"/>
  <c r="S69" i="1"/>
  <c r="S60" i="1"/>
  <c r="S49" i="1"/>
  <c r="S30" i="1"/>
  <c r="S66" i="1"/>
  <c r="S42" i="1"/>
  <c r="S28" i="1"/>
  <c r="S67" i="1"/>
  <c r="S58" i="1"/>
  <c r="S43" i="1"/>
  <c r="S38" i="1"/>
  <c r="S33" i="1"/>
  <c r="S29" i="1"/>
  <c r="S37" i="1"/>
  <c r="S22" i="1"/>
  <c r="S20" i="1"/>
  <c r="S23" i="1"/>
  <c r="S24" i="1"/>
  <c r="S35" i="1"/>
  <c r="S40" i="1"/>
  <c r="P17" i="1"/>
  <c r="Q17" i="1" s="1"/>
  <c r="S27" i="1"/>
  <c r="S19" i="1"/>
  <c r="L62" i="1"/>
  <c r="L50" i="1"/>
  <c r="L41" i="1"/>
  <c r="L36" i="1"/>
  <c r="L31" i="1"/>
  <c r="L15" i="1"/>
  <c r="L42" i="1"/>
  <c r="L28" i="1"/>
  <c r="L69" i="1"/>
  <c r="L60" i="1"/>
  <c r="L49" i="1"/>
  <c r="L30" i="1"/>
  <c r="L66" i="1"/>
  <c r="L37" i="1"/>
  <c r="L32" i="1"/>
  <c r="L17" i="1"/>
  <c r="J17" i="1"/>
  <c r="K17" i="1" s="1"/>
  <c r="L67" i="1"/>
  <c r="L58" i="1"/>
  <c r="L43" i="1"/>
  <c r="L38" i="1"/>
  <c r="L33" i="1"/>
  <c r="L29" i="1"/>
  <c r="L56" i="1"/>
  <c r="L22" i="1"/>
  <c r="L19" i="1"/>
  <c r="L40" i="1"/>
  <c r="L27" i="1"/>
  <c r="L23" i="1"/>
  <c r="L20" i="1"/>
  <c r="L24" i="1"/>
  <c r="L35" i="1"/>
  <c r="M62" i="1"/>
  <c r="M50" i="1"/>
  <c r="M41" i="1"/>
  <c r="M36" i="1"/>
  <c r="M31" i="1"/>
  <c r="M15" i="1"/>
  <c r="M56" i="1"/>
  <c r="M32" i="1"/>
  <c r="M22" i="1"/>
  <c r="M69" i="1"/>
  <c r="M60" i="1"/>
  <c r="M49" i="1"/>
  <c r="M30" i="1"/>
  <c r="M66" i="1"/>
  <c r="M42" i="1"/>
  <c r="M28" i="1"/>
  <c r="M67" i="1"/>
  <c r="M58" i="1"/>
  <c r="M43" i="1"/>
  <c r="M38" i="1"/>
  <c r="M33" i="1"/>
  <c r="M29" i="1"/>
  <c r="M37" i="1"/>
  <c r="M17" i="1"/>
  <c r="M23" i="1"/>
  <c r="M19" i="1"/>
  <c r="M24" i="1"/>
  <c r="M35" i="1"/>
  <c r="M20" i="1"/>
  <c r="M40" i="1"/>
  <c r="M27" i="1"/>
  <c r="M21" i="1"/>
</calcChain>
</file>

<file path=xl/sharedStrings.xml><?xml version="1.0" encoding="utf-8"?>
<sst xmlns="http://schemas.openxmlformats.org/spreadsheetml/2006/main" count="88" uniqueCount="73">
  <si>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</si>
  <si>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</si>
  <si>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</si>
  <si>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</si>
  <si>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</si>
  <si>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</si>
  <si>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</si>
  <si>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</si>
  <si>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</si>
  <si>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</si>
  <si>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</si>
  <si>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</si>
  <si>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</si>
  <si>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</si>
  <si>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</si>
  <si>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</si>
  <si>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</si>
  <si>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</si>
  <si>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</si>
  <si>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</si>
  <si>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</si>
  <si>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</si>
  <si>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</si>
  <si>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</si>
  <si>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</si>
  <si>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</si>
  <si>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</si>
  <si>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</si>
  <si>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</si>
  <si>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</si>
  <si>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</si>
  <si>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</si>
  <si>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</si>
  <si>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</si>
  <si>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</si>
  <si>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</si>
  <si>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</si>
  <si>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</si>
  <si>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</si>
  <si>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</si>
  <si>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r>
      <t xml:space="preserve">STATE OF MARYLAND </t>
    </r>
    <r>
      <rPr>
        <b/>
        <sz val="8"/>
        <rFont val="Calibri"/>
        <family val="2"/>
      </rPr>
      <t>(2)</t>
    </r>
  </si>
  <si>
    <r>
      <t xml:space="preserve">STATE SUM OF MONTHLY REPORTING PIPs </t>
    </r>
    <r>
      <rPr>
        <b/>
        <sz val="8"/>
        <rFont val="Calibri"/>
        <family val="2"/>
      </rPr>
      <t>(3)</t>
    </r>
  </si>
  <si>
    <r>
      <t>INNER SUBURBAN COUNTIES</t>
    </r>
    <r>
      <rPr>
        <b/>
        <i/>
        <sz val="8"/>
        <rFont val="Calibri"/>
        <family val="2"/>
      </rPr>
      <t xml:space="preserve"> (4)</t>
    </r>
  </si>
  <si>
    <r>
      <t>OUTER SUBURBAN COUNTIES</t>
    </r>
    <r>
      <rPr>
        <b/>
        <i/>
        <sz val="8"/>
        <rFont val="Calibri"/>
        <family val="2"/>
      </rPr>
      <t xml:space="preserve"> (5)</t>
    </r>
  </si>
  <si>
    <t>STATE BALANCE</t>
  </si>
  <si>
    <r>
      <t xml:space="preserve">     EXURBAN</t>
    </r>
    <r>
      <rPr>
        <b/>
        <i/>
        <sz val="8"/>
        <rFont val="Calibri"/>
        <family val="2"/>
      </rPr>
      <t xml:space="preserve"> (6)</t>
    </r>
  </si>
  <si>
    <r>
      <t xml:space="preserve">     URBAN </t>
    </r>
    <r>
      <rPr>
        <b/>
        <i/>
        <sz val="8"/>
        <rFont val="Calibri"/>
        <family val="2"/>
      </rPr>
      <t>(7)</t>
    </r>
  </si>
  <si>
    <r>
      <t xml:space="preserve">     NON SUBURBAN </t>
    </r>
    <r>
      <rPr>
        <b/>
        <i/>
        <sz val="8"/>
        <rFont val="Calibri"/>
        <family val="2"/>
      </rPr>
      <t>(8)</t>
    </r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</si>
  <si>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</si>
  <si>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</si>
  <si>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</si>
  <si>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</si>
  <si>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</si>
  <si>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</si>
  <si>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</si>
  <si>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</si>
  <si>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</si>
  <si>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</si>
  <si>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</si>
  <si>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</si>
  <si>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</si>
  <si>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</si>
  <si>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</si>
  <si>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</si>
  <si>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</si>
  <si>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</si>
  <si>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</si>
  <si>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</si>
  <si>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</si>
  <si>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APRIL 2015</t>
  </si>
  <si>
    <t>APRIL 2016</t>
  </si>
  <si>
    <t>NEW HOUSING UNITS AUTHORIZED FOR CONSTRUCTION YEAR TO DATE APRIL  2016 AND 2015</t>
  </si>
  <si>
    <t>PREPARED BY MD DEPARTMENT OF PLANNING.  PLANNING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</si>
</sst>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i/>
      <sz val="11"/>
      <name val="Calibri"/>
      <family val="2"/>
    </font>
    <font>
      <b/>
      <i/>
      <sz val="8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5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Border="1"/>
    <xf numFmtId="41" fontId="0" fillId="0" borderId="0" xfId="0" applyNumberFormat="1" applyBorder="1"/>
    <xf numFmtId="41" fontId="0" fillId="0" borderId="5" xfId="0" applyNumberFormat="1" applyBorder="1"/>
    <xf numFmtId="0" fontId="2" fillId="0" borderId="0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1" fontId="0" fillId="0" borderId="5" xfId="0" applyNumberForma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41" fontId="6" fillId="0" borderId="4" xfId="0" applyNumberFormat="1" applyFont="1" applyBorder="1"/>
    <xf numFmtId="3" fontId="0" fillId="0" borderId="0" xfId="0" applyNumberFormat="1" applyBorder="1"/>
    <xf numFmtId="3" fontId="5" fillId="0" borderId="4" xfId="0" applyNumberFormat="1" applyFont="1" applyBorder="1"/>
    <xf numFmtId="0" fontId="5" fillId="0" borderId="4" xfId="0" applyFont="1" applyBorder="1"/>
    <xf numFmtId="3" fontId="8" fillId="0" borderId="4" xfId="0" applyNumberFormat="1" applyFont="1" applyBorder="1"/>
    <xf numFmtId="0" fontId="10" fillId="0" borderId="4" xfId="0" applyFont="1" applyBorder="1"/>
    <xf numFmtId="0" fontId="0" fillId="0" borderId="5" xfId="0" applyBorder="1" applyAlignment="1">
      <alignment horizontal="center"/>
    </xf>
    <xf numFmtId="3" fontId="10" fillId="0" borderId="4" xfId="0" applyNumberFormat="1" applyFont="1" applyBorder="1"/>
    <xf numFmtId="0" fontId="11" fillId="0" borderId="4" xfId="0" applyFont="1" applyBorder="1"/>
    <xf numFmtId="42" fontId="0" fillId="0" borderId="4" xfId="0" applyNumberFormat="1" applyBorder="1"/>
    <xf numFmtId="0" fontId="0" fillId="0" borderId="5" xfId="0" applyNumberFormat="1" applyBorder="1" applyAlignment="1">
      <alignment horizontal="center"/>
    </xf>
    <xf numFmtId="0" fontId="0" fillId="0" borderId="5" xfId="0" applyBorder="1"/>
    <xf numFmtId="41" fontId="0" fillId="0" borderId="6" xfId="0" applyNumberFormat="1" applyBorder="1"/>
    <xf numFmtId="0" fontId="0" fillId="0" borderId="7" xfId="0" applyBorder="1"/>
    <xf numFmtId="0" fontId="0" fillId="0" borderId="8" xfId="0" applyBorder="1"/>
    <xf numFmtId="41" fontId="0" fillId="0" borderId="10" xfId="0" applyNumberFormat="1" applyBorder="1"/>
    <xf numFmtId="41" fontId="0" fillId="0" borderId="11" xfId="0" applyNumberFormat="1" applyBorder="1"/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49" fontId="2" fillId="0" borderId="10" xfId="0" applyNumberFormat="1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41" fontId="0" fillId="0" borderId="15" xfId="0" applyNumberFormat="1" applyBorder="1"/>
    <xf numFmtId="0" fontId="2" fillId="0" borderId="15" xfId="0" applyFont="1" applyBorder="1" applyAlignment="1">
      <alignment horizontal="centerContinuous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1" fontId="0" fillId="0" borderId="18" xfId="0" applyNumberFormat="1" applyBorder="1"/>
    <xf numFmtId="41" fontId="0" fillId="0" borderId="19" xfId="0" applyNumberFormat="1" applyBorder="1"/>
    <xf numFmtId="10" fontId="0" fillId="0" borderId="18" xfId="0" applyNumberFormat="1" applyBorder="1"/>
    <xf numFmtId="10" fontId="0" fillId="0" borderId="19" xfId="0" applyNumberFormat="1" applyBorder="1"/>
    <xf numFmtId="41" fontId="3" fillId="0" borderId="18" xfId="0" applyNumberFormat="1" applyFont="1" applyBorder="1"/>
    <xf numFmtId="41" fontId="3" fillId="0" borderId="18" xfId="0" applyNumberFormat="1" applyFont="1" applyBorder="1" applyAlignment="1">
      <alignment horizontal="right"/>
    </xf>
    <xf numFmtId="41" fontId="4" fillId="0" borderId="18" xfId="0" applyNumberFormat="1" applyFont="1" applyBorder="1"/>
    <xf numFmtId="41" fontId="13" fillId="0" borderId="18" xfId="0" applyNumberFormat="1" applyFont="1" applyBorder="1"/>
    <xf numFmtId="0" fontId="0" fillId="0" borderId="9" xfId="0" applyBorder="1"/>
    <xf numFmtId="0" fontId="0" fillId="0" borderId="20" xfId="0" applyBorder="1"/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Continuous"/>
    </xf>
    <xf numFmtId="49" fontId="2" fillId="0" borderId="24" xfId="0" applyNumberFormat="1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0" fontId="2" fillId="0" borderId="27" xfId="0" applyFont="1" applyBorder="1" applyAlignment="1">
      <alignment horizontal="centerContinuous"/>
    </xf>
    <xf numFmtId="49" fontId="2" fillId="0" borderId="0" xfId="0" applyNumberFormat="1" applyFont="1"/>
    <xf numFmtId="49" fontId="14" fillId="0" borderId="0" xfId="0" applyNumberFormat="1" applyFont="1"/>
    <xf numFmtId="41" fontId="0" fillId="0" borderId="28" xfId="0" applyNumberFormat="1" applyBorder="1"/>
    <xf numFmtId="41" fontId="0" fillId="0" borderId="29" xfId="0" applyNumberFormat="1" applyBorder="1"/>
    <xf numFmtId="0" fontId="2" fillId="0" borderId="30" xfId="0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3" fontId="0" fillId="0" borderId="18" xfId="0" applyNumberFormat="1" applyBorder="1"/>
    <xf numFmtId="0" fontId="0" fillId="0" borderId="18" xfId="0" applyBorder="1" applyAlignment="1">
      <alignment horizontal="center"/>
    </xf>
    <xf numFmtId="0" fontId="0" fillId="0" borderId="9" xfId="0" applyNumberFormat="1" applyBorder="1" applyAlignment="1">
      <alignment horizontal="center"/>
    </xf>
    <xf numFmtId="41" fontId="0" fillId="0" borderId="9" xfId="0" applyNumberFormat="1" applyBorder="1"/>
    <xf numFmtId="1" fontId="0" fillId="0" borderId="9" xfId="0" applyNumberForma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2"/>
  <sheetViews>
    <sheetView tabSelected="1" workbookViewId="0">
      <selection activeCell="L86" sqref="L86"/>
    </sheetView>
  </sheetViews>
  <sheetFormatPr defaultRowHeight="12.75" x14ac:dyDescent="0.2"/>
  <cols>
    <col min="1" max="1" width="9.140625" style="1"/>
    <col min="2" max="2" width="30.42578125" style="1" bestFit="1" customWidth="1"/>
    <col min="3" max="3" width="9.140625" style="1"/>
    <col min="4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/>
      <c r="B2" s="1" t="s">
        <v>12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18" x14ac:dyDescent="0.25">
      <c r="A3"/>
      <c r="B3" s="2" t="s">
        <v>71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ht="13.5" thickBo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5" thickTop="1" x14ac:dyDescent="0.2">
      <c r="A5"/>
      <c r="B5" s="12"/>
      <c r="C5" s="13"/>
      <c r="D5" s="49"/>
      <c r="E5" s="13"/>
      <c r="F5" s="50"/>
      <c r="G5" s="49"/>
      <c r="H5" s="13"/>
      <c r="I5" s="51"/>
      <c r="J5" s="13"/>
      <c r="K5" s="13"/>
      <c r="L5" s="13"/>
      <c r="M5" s="13"/>
      <c r="N5" s="13"/>
      <c r="O5" s="50"/>
      <c r="P5" s="13"/>
      <c r="Q5" s="13"/>
      <c r="R5" s="13"/>
      <c r="S5" s="13"/>
      <c r="T5" s="13"/>
      <c r="U5" s="14"/>
      <c r="V5" s="4"/>
      <c r="W5" s="4"/>
    </row>
    <row r="6" spans="1:23" x14ac:dyDescent="0.2">
      <c r="A6"/>
      <c r="B6" s="15"/>
      <c r="C6" s="16"/>
      <c r="D6" s="42"/>
      <c r="E6" s="17"/>
      <c r="F6" s="43"/>
      <c r="G6" s="42"/>
      <c r="H6" s="17"/>
      <c r="I6" s="52"/>
      <c r="J6" s="17"/>
      <c r="K6" s="17"/>
      <c r="L6" s="17"/>
      <c r="M6" s="17"/>
      <c r="N6" s="17"/>
      <c r="O6" s="43"/>
      <c r="P6" s="17"/>
      <c r="Q6" s="17"/>
      <c r="R6" s="17"/>
      <c r="S6" s="17"/>
      <c r="T6" s="17"/>
      <c r="U6" s="18"/>
      <c r="V6" s="3"/>
      <c r="W6" s="3"/>
    </row>
    <row r="7" spans="1:23" x14ac:dyDescent="0.2">
      <c r="A7"/>
      <c r="B7" s="15"/>
      <c r="C7" s="16"/>
      <c r="D7" s="44" t="s">
        <v>1</v>
      </c>
      <c r="E7" s="19"/>
      <c r="F7" s="45"/>
      <c r="G7" s="44" t="s">
        <v>1</v>
      </c>
      <c r="H7" s="19"/>
      <c r="I7" s="53"/>
      <c r="J7" s="19" t="s">
        <v>2</v>
      </c>
      <c r="K7" s="19"/>
      <c r="L7" s="19"/>
      <c r="M7" s="19"/>
      <c r="N7" s="19"/>
      <c r="O7" s="45"/>
      <c r="P7" s="19" t="s">
        <v>3</v>
      </c>
      <c r="Q7" s="19"/>
      <c r="R7" s="19"/>
      <c r="S7" s="19"/>
      <c r="T7" s="19"/>
      <c r="U7" s="20"/>
      <c r="V7" s="3"/>
      <c r="W7" s="3"/>
    </row>
    <row r="8" spans="1:23" ht="15" x14ac:dyDescent="0.25">
      <c r="A8"/>
      <c r="B8" s="15"/>
      <c r="C8" s="16"/>
      <c r="D8" s="46"/>
      <c r="E8" s="76" t="s">
        <v>70</v>
      </c>
      <c r="F8" s="70"/>
      <c r="G8" s="71"/>
      <c r="H8" s="77" t="s">
        <v>69</v>
      </c>
      <c r="I8" s="53"/>
      <c r="J8" s="75"/>
      <c r="K8" s="73"/>
      <c r="L8" s="73"/>
      <c r="M8" s="73"/>
      <c r="N8" s="73"/>
      <c r="O8" s="70"/>
      <c r="P8" s="72"/>
      <c r="Q8" s="73"/>
      <c r="R8" s="73"/>
      <c r="S8" s="73"/>
      <c r="T8" s="73"/>
      <c r="U8" s="74"/>
    </row>
    <row r="9" spans="1:23" x14ac:dyDescent="0.2">
      <c r="A9"/>
      <c r="B9" s="15"/>
      <c r="C9" s="16"/>
      <c r="D9" s="54"/>
      <c r="E9" s="54"/>
      <c r="F9" s="54"/>
      <c r="G9" s="54"/>
      <c r="H9" s="54"/>
      <c r="I9" s="55"/>
      <c r="J9" s="17"/>
      <c r="K9" s="17"/>
      <c r="L9" s="79"/>
      <c r="M9" s="78"/>
      <c r="N9" s="17"/>
      <c r="O9" s="43"/>
      <c r="P9" s="17"/>
      <c r="Q9" s="17"/>
      <c r="R9" s="79"/>
      <c r="S9" s="78"/>
      <c r="T9" s="17"/>
      <c r="U9" s="18"/>
    </row>
    <row r="10" spans="1:23" x14ac:dyDescent="0.2">
      <c r="A10"/>
      <c r="B10" s="15"/>
      <c r="C10" s="16"/>
      <c r="D10" s="56"/>
      <c r="E10" s="56"/>
      <c r="F10" s="56" t="s">
        <v>7</v>
      </c>
      <c r="G10" s="56"/>
      <c r="H10" s="56"/>
      <c r="I10" s="57" t="s">
        <v>7</v>
      </c>
      <c r="J10" s="21"/>
      <c r="K10" s="21"/>
      <c r="L10" s="47"/>
      <c r="M10" s="48"/>
      <c r="N10" s="21"/>
      <c r="O10" s="48"/>
      <c r="P10" s="21"/>
      <c r="Q10" s="21"/>
      <c r="R10" s="47"/>
      <c r="S10" s="48"/>
      <c r="T10" s="21"/>
      <c r="U10" s="22"/>
    </row>
    <row r="11" spans="1:23" x14ac:dyDescent="0.2">
      <c r="A11"/>
      <c r="B11" s="15"/>
      <c r="C11" s="16"/>
      <c r="D11" s="56"/>
      <c r="E11" s="56" t="s">
        <v>8</v>
      </c>
      <c r="F11" s="56" t="s">
        <v>8</v>
      </c>
      <c r="G11" s="56"/>
      <c r="H11" s="56" t="s">
        <v>8</v>
      </c>
      <c r="I11" s="57" t="s">
        <v>8</v>
      </c>
      <c r="J11" s="19" t="s">
        <v>5</v>
      </c>
      <c r="K11" s="19"/>
      <c r="L11" s="44" t="s">
        <v>4</v>
      </c>
      <c r="M11" s="45"/>
      <c r="N11" s="19" t="s">
        <v>6</v>
      </c>
      <c r="O11" s="45"/>
      <c r="P11" s="19" t="s">
        <v>5</v>
      </c>
      <c r="Q11" s="19"/>
      <c r="R11" s="44" t="s">
        <v>4</v>
      </c>
      <c r="S11" s="45"/>
      <c r="T11" s="19" t="s">
        <v>6</v>
      </c>
      <c r="U11" s="20"/>
    </row>
    <row r="12" spans="1:23" x14ac:dyDescent="0.2">
      <c r="A12"/>
      <c r="B12" s="96" t="s">
        <v>0</v>
      </c>
      <c r="C12" s="97"/>
      <c r="D12" s="68" t="s">
        <v>9</v>
      </c>
      <c r="E12" s="68" t="s">
        <v>10</v>
      </c>
      <c r="F12" s="68" t="s">
        <v>10</v>
      </c>
      <c r="G12" s="68" t="s">
        <v>9</v>
      </c>
      <c r="H12" s="68" t="s">
        <v>10</v>
      </c>
      <c r="I12" s="69" t="s">
        <v>10</v>
      </c>
      <c r="J12" s="80" t="s">
        <v>11</v>
      </c>
      <c r="K12" s="82" t="s">
        <v>7</v>
      </c>
      <c r="L12" s="83">
        <v>2016</v>
      </c>
      <c r="M12" s="84">
        <v>2015</v>
      </c>
      <c r="N12" s="84">
        <v>2016</v>
      </c>
      <c r="O12" s="84">
        <v>2015</v>
      </c>
      <c r="P12" s="82" t="s">
        <v>11</v>
      </c>
      <c r="Q12" s="82" t="s">
        <v>7</v>
      </c>
      <c r="R12" s="83">
        <v>2016</v>
      </c>
      <c r="S12" s="84">
        <v>2015</v>
      </c>
      <c r="T12" s="84">
        <v>2016</v>
      </c>
      <c r="U12" s="81">
        <v>2015</v>
      </c>
    </row>
    <row r="13" spans="1:23" x14ac:dyDescent="0.2">
      <c r="A13"/>
      <c r="B13" s="23"/>
      <c r="C13" s="24"/>
      <c r="D13" s="58"/>
      <c r="E13" s="58"/>
      <c r="F13" s="58"/>
      <c r="G13" s="58"/>
      <c r="H13" s="58"/>
      <c r="I13" s="59"/>
      <c r="J13" s="24"/>
      <c r="K13" s="85"/>
      <c r="L13" s="86"/>
      <c r="M13" s="86"/>
      <c r="N13" s="87"/>
      <c r="O13" s="87"/>
      <c r="P13" s="85"/>
      <c r="Q13" s="85"/>
      <c r="R13" s="58"/>
      <c r="S13" s="85"/>
      <c r="T13" s="86"/>
      <c r="U13" s="25"/>
    </row>
    <row r="14" spans="1:23" x14ac:dyDescent="0.2">
      <c r="A14"/>
      <c r="B14" s="15"/>
      <c r="C14" s="16"/>
      <c r="D14" s="58"/>
      <c r="E14" s="58"/>
      <c r="F14" s="58"/>
      <c r="G14" s="58"/>
      <c r="H14" s="58"/>
      <c r="I14" s="59"/>
      <c r="J14" s="21"/>
      <c r="K14" s="56"/>
      <c r="L14" s="88"/>
      <c r="M14" s="88"/>
      <c r="N14" s="89"/>
      <c r="O14" s="89"/>
      <c r="P14" s="56"/>
      <c r="Q14" s="56"/>
      <c r="R14" s="58"/>
      <c r="S14" s="56"/>
      <c r="T14" s="88"/>
      <c r="U14" s="26"/>
    </row>
    <row r="15" spans="1:23" ht="15.75" x14ac:dyDescent="0.25">
      <c r="B15" s="27" t="s">
        <v>40</v>
      </c>
      <c r="C15" s="17"/>
      <c r="D15" s="58">
        <v>5013</v>
      </c>
      <c r="E15" s="58">
        <v>3390</v>
      </c>
      <c r="F15" s="60">
        <f>(E15/D15)</f>
        <v>0.67624177139437458</v>
      </c>
      <c r="G15" s="58">
        <v>4564</v>
      </c>
      <c r="H15" s="58">
        <v>3286</v>
      </c>
      <c r="I15" s="61">
        <f>(H15/G15)</f>
        <v>0.71998247151621386</v>
      </c>
      <c r="J15" s="28">
        <f>(D15-G15)</f>
        <v>449</v>
      </c>
      <c r="K15" s="60">
        <f>(J15/G15)</f>
        <v>9.8378615249780893E-2</v>
      </c>
      <c r="L15" s="90">
        <f>(D15/D$17)</f>
        <v>1.0353159851301115</v>
      </c>
      <c r="M15" s="90">
        <f>(G15/G$17)</f>
        <v>1.0325791855203621</v>
      </c>
      <c r="N15" s="87"/>
      <c r="O15" s="87"/>
      <c r="P15" s="91">
        <f>(E15-H15)</f>
        <v>104</v>
      </c>
      <c r="Q15" s="60">
        <f>(P15/H15)</f>
        <v>3.1649421789409618E-2</v>
      </c>
      <c r="R15" s="60">
        <f>(E15/E$17)</f>
        <v>1.0531220876048462</v>
      </c>
      <c r="S15" s="60">
        <f>(H15/H$17)</f>
        <v>1.0224019912881146</v>
      </c>
      <c r="T15" s="86"/>
      <c r="U15" s="25"/>
    </row>
    <row r="16" spans="1:23" ht="15" x14ac:dyDescent="0.25">
      <c r="A16"/>
      <c r="B16" s="29"/>
      <c r="C16" s="24"/>
      <c r="D16" s="62"/>
      <c r="E16" s="62"/>
      <c r="F16" s="58"/>
      <c r="G16" s="62"/>
      <c r="H16" s="62"/>
      <c r="I16" s="59"/>
      <c r="J16" s="24"/>
      <c r="K16" s="85"/>
      <c r="L16" s="86"/>
      <c r="M16" s="86"/>
      <c r="N16" s="87"/>
      <c r="O16" s="87"/>
      <c r="P16" s="85"/>
      <c r="Q16" s="85"/>
      <c r="R16" s="58"/>
      <c r="S16" s="85"/>
      <c r="T16" s="86"/>
      <c r="U16" s="25"/>
    </row>
    <row r="17" spans="1:21" ht="15" x14ac:dyDescent="0.25">
      <c r="A17"/>
      <c r="B17" s="30" t="s">
        <v>41</v>
      </c>
      <c r="C17" s="24"/>
      <c r="D17" s="62">
        <f>(D19+D20+D21)</f>
        <v>4842</v>
      </c>
      <c r="E17" s="62">
        <f>(E19+E20+E21)</f>
        <v>3219</v>
      </c>
      <c r="F17" s="60">
        <f>(E17/D17)</f>
        <v>0.66480793060718713</v>
      </c>
      <c r="G17" s="62">
        <f>(G19+G20+G21)</f>
        <v>4420</v>
      </c>
      <c r="H17" s="62">
        <f>(H19+H20+H21)</f>
        <v>3214</v>
      </c>
      <c r="I17" s="61">
        <f>(H17/G17)</f>
        <v>0.7271493212669683</v>
      </c>
      <c r="J17" s="28">
        <f>(D17-G17)</f>
        <v>422</v>
      </c>
      <c r="K17" s="60">
        <f>(J17/G17)</f>
        <v>9.547511312217194E-2</v>
      </c>
      <c r="L17" s="90">
        <f>(D17/D$17)</f>
        <v>1</v>
      </c>
      <c r="M17" s="90">
        <f>(G17/G$17)</f>
        <v>1</v>
      </c>
      <c r="N17" s="87"/>
      <c r="O17" s="87"/>
      <c r="P17" s="91">
        <f>(E17-H17)</f>
        <v>5</v>
      </c>
      <c r="Q17" s="60">
        <f>(P17/H17)</f>
        <v>1.5556938394523958E-3</v>
      </c>
      <c r="R17" s="60">
        <f>(E17/E$17)</f>
        <v>1</v>
      </c>
      <c r="S17" s="60">
        <f>(H17/H$17)</f>
        <v>1</v>
      </c>
      <c r="T17" s="86"/>
      <c r="U17" s="25"/>
    </row>
    <row r="18" spans="1:21" ht="15" x14ac:dyDescent="0.25">
      <c r="A18"/>
      <c r="B18" s="29"/>
      <c r="C18" s="24"/>
      <c r="D18" s="63"/>
      <c r="E18" s="63"/>
      <c r="F18" s="58"/>
      <c r="G18" s="63"/>
      <c r="H18" s="63"/>
      <c r="I18" s="59"/>
      <c r="J18" s="28"/>
      <c r="K18" s="60"/>
      <c r="L18" s="90"/>
      <c r="M18" s="90"/>
      <c r="N18" s="87"/>
      <c r="O18" s="87"/>
      <c r="P18" s="91"/>
      <c r="Q18" s="60"/>
      <c r="R18" s="60"/>
      <c r="S18" s="60"/>
      <c r="T18" s="86"/>
      <c r="U18" s="25"/>
    </row>
    <row r="19" spans="1:21" ht="15" x14ac:dyDescent="0.25">
      <c r="A19"/>
      <c r="B19" s="31" t="s">
        <v>42</v>
      </c>
      <c r="C19" s="24"/>
      <c r="D19" s="63">
        <f>(D28+D29+D37+D38)</f>
        <v>2618</v>
      </c>
      <c r="E19" s="63">
        <f>(E28+E29+E37+E38)</f>
        <v>1767</v>
      </c>
      <c r="F19" s="60">
        <f t="shared" ref="F19:F24" si="0">(E19/D19)</f>
        <v>0.67494270435446901</v>
      </c>
      <c r="G19" s="63">
        <f>(G28+G29+G37+G38)</f>
        <v>2103</v>
      </c>
      <c r="H19" s="63">
        <f>(H28+H29+H37+H38)</f>
        <v>1666</v>
      </c>
      <c r="I19" s="61">
        <f t="shared" ref="I19:I24" si="1">(H19/G19)</f>
        <v>0.79220161673799339</v>
      </c>
      <c r="J19" s="28">
        <f t="shared" ref="J19:J24" si="2">(D19-G19)</f>
        <v>515</v>
      </c>
      <c r="K19" s="60">
        <f t="shared" ref="K19:K24" si="3">(J19/G19)</f>
        <v>0.24488825487398955</v>
      </c>
      <c r="L19" s="90">
        <f t="shared" ref="L19:L24" si="4">(D19/D$17)</f>
        <v>0.5406856670797191</v>
      </c>
      <c r="M19" s="90">
        <f t="shared" ref="M19:M24" si="5">(G19/G$17)</f>
        <v>0.47579185520361988</v>
      </c>
      <c r="N19" s="87"/>
      <c r="O19" s="87"/>
      <c r="P19" s="91">
        <f t="shared" ref="P19:P24" si="6">(E19-H19)</f>
        <v>101</v>
      </c>
      <c r="Q19" s="60">
        <f t="shared" ref="Q19:Q24" si="7">(P19/H19)</f>
        <v>6.0624249699879951E-2</v>
      </c>
      <c r="R19" s="60">
        <f t="shared" ref="R19:R24" si="8">(E19/E$17)</f>
        <v>0.548928238583411</v>
      </c>
      <c r="S19" s="60">
        <f t="shared" ref="S19:S24" si="9">(H19/H$17)</f>
        <v>0.51835718730553826</v>
      </c>
      <c r="T19" s="86"/>
      <c r="U19" s="25"/>
    </row>
    <row r="20" spans="1:21" ht="15" x14ac:dyDescent="0.25">
      <c r="A20"/>
      <c r="B20" s="31" t="s">
        <v>43</v>
      </c>
      <c r="C20" s="24"/>
      <c r="D20" s="63">
        <f>(D30+D31+D32+D36+D41+D42+D43+D56+D60)</f>
        <v>1980</v>
      </c>
      <c r="E20" s="63">
        <f>(E30+E31+E32+E36+E41+E42+E43+E56+E60)</f>
        <v>1286</v>
      </c>
      <c r="F20" s="60">
        <f t="shared" si="0"/>
        <v>0.64949494949494946</v>
      </c>
      <c r="G20" s="63">
        <f>(G30+G31+G32+G36+G41+G42+G43+G56+G60)</f>
        <v>1622</v>
      </c>
      <c r="H20" s="63">
        <f>(H30+H31+H32+H36+H41+H42+H43+H56+H60)</f>
        <v>1325</v>
      </c>
      <c r="I20" s="61">
        <f t="shared" si="1"/>
        <v>0.81689272503082611</v>
      </c>
      <c r="J20" s="28">
        <f t="shared" si="2"/>
        <v>358</v>
      </c>
      <c r="K20" s="60">
        <f t="shared" si="3"/>
        <v>0.22071516646115907</v>
      </c>
      <c r="L20" s="90">
        <f t="shared" si="4"/>
        <v>0.40892193308550184</v>
      </c>
      <c r="M20" s="90">
        <f t="shared" si="5"/>
        <v>0.36696832579185518</v>
      </c>
      <c r="N20" s="86"/>
      <c r="O20" s="86"/>
      <c r="P20" s="91">
        <f t="shared" si="6"/>
        <v>-39</v>
      </c>
      <c r="Q20" s="60">
        <f t="shared" si="7"/>
        <v>-2.9433962264150942E-2</v>
      </c>
      <c r="R20" s="60">
        <f t="shared" si="8"/>
        <v>0.39950295122708918</v>
      </c>
      <c r="S20" s="60">
        <f t="shared" si="9"/>
        <v>0.41225886745488488</v>
      </c>
      <c r="T20" s="86"/>
      <c r="U20" s="25"/>
    </row>
    <row r="21" spans="1:21" ht="15" x14ac:dyDescent="0.25">
      <c r="A21"/>
      <c r="B21" s="31" t="s">
        <v>44</v>
      </c>
      <c r="C21" s="24"/>
      <c r="D21" s="63">
        <f>(D22+D23+D24)</f>
        <v>244</v>
      </c>
      <c r="E21" s="63">
        <f>(E22+E23+E24)</f>
        <v>166</v>
      </c>
      <c r="F21" s="60">
        <f t="shared" si="0"/>
        <v>0.68032786885245899</v>
      </c>
      <c r="G21" s="63">
        <f>(G22+G23+G24)</f>
        <v>695</v>
      </c>
      <c r="H21" s="63">
        <f>(H22+H23+H24)</f>
        <v>223</v>
      </c>
      <c r="I21" s="61">
        <f t="shared" si="1"/>
        <v>0.320863309352518</v>
      </c>
      <c r="J21" s="28">
        <f t="shared" si="2"/>
        <v>-451</v>
      </c>
      <c r="K21" s="60">
        <f t="shared" si="3"/>
        <v>-0.6489208633093525</v>
      </c>
      <c r="L21" s="90">
        <f t="shared" si="4"/>
        <v>5.0392399834779014E-2</v>
      </c>
      <c r="M21" s="90">
        <f t="shared" si="5"/>
        <v>0.15723981900452488</v>
      </c>
      <c r="N21" s="86"/>
      <c r="O21" s="86"/>
      <c r="P21" s="91">
        <f t="shared" si="6"/>
        <v>-57</v>
      </c>
      <c r="Q21" s="60">
        <f t="shared" si="7"/>
        <v>-0.2556053811659193</v>
      </c>
      <c r="R21" s="60">
        <f t="shared" si="8"/>
        <v>5.1568810189499846E-2</v>
      </c>
      <c r="S21" s="60">
        <f t="shared" si="9"/>
        <v>6.9383945239576847E-2</v>
      </c>
      <c r="T21" s="86"/>
      <c r="U21" s="25"/>
    </row>
    <row r="22" spans="1:21" ht="15" x14ac:dyDescent="0.25">
      <c r="A22"/>
      <c r="B22" s="31" t="s">
        <v>45</v>
      </c>
      <c r="C22" s="24"/>
      <c r="D22" s="62">
        <f>(D50+D67)</f>
        <v>71</v>
      </c>
      <c r="E22" s="62">
        <f>(E50+E67)</f>
        <v>62</v>
      </c>
      <c r="F22" s="60">
        <f t="shared" si="0"/>
        <v>0.87323943661971826</v>
      </c>
      <c r="G22" s="62">
        <f>(G50+G67)</f>
        <v>203</v>
      </c>
      <c r="H22" s="62">
        <f>(H50+H67)</f>
        <v>67</v>
      </c>
      <c r="I22" s="61">
        <f t="shared" si="1"/>
        <v>0.33004926108374383</v>
      </c>
      <c r="J22" s="28">
        <f t="shared" si="2"/>
        <v>-132</v>
      </c>
      <c r="K22" s="60">
        <f t="shared" si="3"/>
        <v>-0.65024630541871919</v>
      </c>
      <c r="L22" s="90">
        <f t="shared" si="4"/>
        <v>1.466336224700537E-2</v>
      </c>
      <c r="M22" s="90">
        <f t="shared" si="5"/>
        <v>4.5927601809954754E-2</v>
      </c>
      <c r="N22" s="86"/>
      <c r="O22" s="86"/>
      <c r="P22" s="91">
        <f t="shared" si="6"/>
        <v>-5</v>
      </c>
      <c r="Q22" s="60">
        <f t="shared" si="7"/>
        <v>-7.4626865671641784E-2</v>
      </c>
      <c r="R22" s="60">
        <f t="shared" si="8"/>
        <v>1.9260639950295123E-2</v>
      </c>
      <c r="S22" s="60">
        <f t="shared" si="9"/>
        <v>2.0846297448662104E-2</v>
      </c>
      <c r="T22" s="86"/>
      <c r="U22" s="25"/>
    </row>
    <row r="23" spans="1:21" ht="15" x14ac:dyDescent="0.25">
      <c r="A23"/>
      <c r="B23" s="31" t="s">
        <v>46</v>
      </c>
      <c r="C23" s="24"/>
      <c r="D23" s="62">
        <f>(D33)</f>
        <v>137</v>
      </c>
      <c r="E23" s="62">
        <f>(E33)</f>
        <v>68</v>
      </c>
      <c r="F23" s="60">
        <f t="shared" si="0"/>
        <v>0.49635036496350365</v>
      </c>
      <c r="G23" s="62">
        <f>(G33)</f>
        <v>400</v>
      </c>
      <c r="H23" s="62">
        <f>(H33)</f>
        <v>82</v>
      </c>
      <c r="I23" s="61">
        <f t="shared" si="1"/>
        <v>0.20499999999999999</v>
      </c>
      <c r="J23" s="28">
        <f t="shared" si="2"/>
        <v>-263</v>
      </c>
      <c r="K23" s="60">
        <f t="shared" si="3"/>
        <v>-0.65749999999999997</v>
      </c>
      <c r="L23" s="90">
        <f t="shared" si="4"/>
        <v>2.8294093349855432E-2</v>
      </c>
      <c r="M23" s="90">
        <f t="shared" si="5"/>
        <v>9.0497737556561084E-2</v>
      </c>
      <c r="N23" s="86"/>
      <c r="O23" s="86"/>
      <c r="P23" s="91">
        <f t="shared" si="6"/>
        <v>-14</v>
      </c>
      <c r="Q23" s="60">
        <f t="shared" si="7"/>
        <v>-0.17073170731707318</v>
      </c>
      <c r="R23" s="60">
        <f t="shared" si="8"/>
        <v>2.112457284871078E-2</v>
      </c>
      <c r="S23" s="60">
        <f t="shared" si="9"/>
        <v>2.5513378967019291E-2</v>
      </c>
      <c r="T23" s="86"/>
      <c r="U23" s="25"/>
    </row>
    <row r="24" spans="1:21" ht="15" x14ac:dyDescent="0.25">
      <c r="A24"/>
      <c r="B24" s="31" t="s">
        <v>47</v>
      </c>
      <c r="C24" s="24"/>
      <c r="D24" s="62">
        <f>(D49+D58+D62+D66+D69)</f>
        <v>36</v>
      </c>
      <c r="E24" s="62">
        <f>(E49+E58+E62+E66+E69)</f>
        <v>36</v>
      </c>
      <c r="F24" s="60">
        <f t="shared" si="0"/>
        <v>1</v>
      </c>
      <c r="G24" s="62">
        <f>(G49+G58+G62+G66+G69)</f>
        <v>92</v>
      </c>
      <c r="H24" s="62">
        <f>(H49+H58+H62+H66+H69)</f>
        <v>74</v>
      </c>
      <c r="I24" s="61">
        <f t="shared" si="1"/>
        <v>0.80434782608695654</v>
      </c>
      <c r="J24" s="28">
        <f t="shared" si="2"/>
        <v>-56</v>
      </c>
      <c r="K24" s="60">
        <f t="shared" si="3"/>
        <v>-0.60869565217391308</v>
      </c>
      <c r="L24" s="90">
        <f t="shared" si="4"/>
        <v>7.4349442379182153E-3</v>
      </c>
      <c r="M24" s="90">
        <f t="shared" si="5"/>
        <v>2.0814479638009049E-2</v>
      </c>
      <c r="N24" s="86"/>
      <c r="O24" s="86"/>
      <c r="P24" s="91">
        <f t="shared" si="6"/>
        <v>-38</v>
      </c>
      <c r="Q24" s="60">
        <f t="shared" si="7"/>
        <v>-0.51351351351351349</v>
      </c>
      <c r="R24" s="60">
        <f t="shared" si="8"/>
        <v>1.1183597390493943E-2</v>
      </c>
      <c r="S24" s="60">
        <f t="shared" si="9"/>
        <v>2.3024268823895456E-2</v>
      </c>
      <c r="T24" s="86"/>
      <c r="U24" s="25"/>
    </row>
    <row r="25" spans="1:21" ht="15" x14ac:dyDescent="0.25">
      <c r="A25"/>
      <c r="B25" s="29"/>
      <c r="C25" s="24"/>
      <c r="D25" s="64"/>
      <c r="E25" s="64"/>
      <c r="F25" s="58"/>
      <c r="G25" s="64"/>
      <c r="H25" s="64"/>
      <c r="I25" s="59"/>
      <c r="J25" s="17"/>
      <c r="K25" s="58"/>
      <c r="L25" s="58"/>
      <c r="M25" s="58"/>
      <c r="N25" s="85"/>
      <c r="O25" s="58"/>
      <c r="P25" s="58"/>
      <c r="Q25" s="58"/>
      <c r="R25" s="58"/>
      <c r="S25" s="58"/>
      <c r="T25" s="85"/>
      <c r="U25" s="18"/>
    </row>
    <row r="26" spans="1:21" ht="15" x14ac:dyDescent="0.25">
      <c r="A26"/>
      <c r="B26" s="29"/>
      <c r="C26" s="24"/>
      <c r="D26" s="64"/>
      <c r="E26" s="64"/>
      <c r="F26" s="58"/>
      <c r="G26" s="64"/>
      <c r="H26" s="64"/>
      <c r="I26" s="59"/>
      <c r="J26" s="17"/>
      <c r="K26" s="58"/>
      <c r="L26" s="58"/>
      <c r="M26" s="58"/>
      <c r="N26" s="85"/>
      <c r="O26" s="58"/>
      <c r="P26" s="58"/>
      <c r="Q26" s="58"/>
      <c r="R26" s="58"/>
      <c r="S26" s="58"/>
      <c r="T26" s="85"/>
      <c r="U26" s="18"/>
    </row>
    <row r="27" spans="1:21" ht="15" x14ac:dyDescent="0.25">
      <c r="A27"/>
      <c r="B27" s="30" t="s">
        <v>13</v>
      </c>
      <c r="C27" s="24"/>
      <c r="D27" s="58">
        <f>SUM(D28:D33)</f>
        <v>1950</v>
      </c>
      <c r="E27" s="58">
        <f>SUM(E28:E33)</f>
        <v>1332</v>
      </c>
      <c r="F27" s="60">
        <f t="shared" ref="F27:F33" si="10">(E27/D27)</f>
        <v>0.68307692307692303</v>
      </c>
      <c r="G27" s="65">
        <f>SUM(G28:G33)</f>
        <v>1919</v>
      </c>
      <c r="H27" s="65">
        <f>SUM(H28:H33)</f>
        <v>1297</v>
      </c>
      <c r="I27" s="61">
        <f t="shared" ref="I27:I33" si="11">(H27/G27)</f>
        <v>0.67587285044293899</v>
      </c>
      <c r="J27" s="28">
        <f t="shared" ref="J27:J33" si="12">(D27-G27)</f>
        <v>31</v>
      </c>
      <c r="K27" s="60">
        <f t="shared" ref="K27:K33" si="13">(J27/G27)</f>
        <v>1.6154247003647731E-2</v>
      </c>
      <c r="L27" s="90">
        <f t="shared" ref="L27:L33" si="14">(D27/D$17)</f>
        <v>0.40272614622057001</v>
      </c>
      <c r="M27" s="90">
        <f t="shared" ref="M27:M33" si="15">(G27/G$17)</f>
        <v>0.43416289592760182</v>
      </c>
      <c r="N27" s="86"/>
      <c r="O27" s="86"/>
      <c r="P27" s="91">
        <f t="shared" ref="P27:P33" si="16">(E27-H27)</f>
        <v>35</v>
      </c>
      <c r="Q27" s="60">
        <f t="shared" ref="Q27:Q33" si="17">(P27/H27)</f>
        <v>2.6985350809560524E-2</v>
      </c>
      <c r="R27" s="60">
        <f t="shared" ref="R27:R33" si="18">(E27/E$17)</f>
        <v>0.41379310344827586</v>
      </c>
      <c r="S27" s="60">
        <f t="shared" ref="S27:S33" si="19">(H27/H$17)</f>
        <v>0.40354698195395144</v>
      </c>
      <c r="T27" s="86"/>
      <c r="U27" s="25"/>
    </row>
    <row r="28" spans="1:21" ht="15" x14ac:dyDescent="0.25">
      <c r="A28"/>
      <c r="B28" s="32" t="s">
        <v>14</v>
      </c>
      <c r="C28" s="17"/>
      <c r="D28" s="58">
        <v>781</v>
      </c>
      <c r="E28" s="58">
        <v>508</v>
      </c>
      <c r="F28" s="60">
        <f t="shared" si="10"/>
        <v>0.65044814340588986</v>
      </c>
      <c r="G28" s="65">
        <v>567</v>
      </c>
      <c r="H28" s="65">
        <v>548</v>
      </c>
      <c r="I28" s="61">
        <f t="shared" si="11"/>
        <v>0.9664902998236331</v>
      </c>
      <c r="J28" s="28">
        <f t="shared" si="12"/>
        <v>214</v>
      </c>
      <c r="K28" s="60">
        <f t="shared" si="13"/>
        <v>0.37742504409171074</v>
      </c>
      <c r="L28" s="90">
        <f t="shared" si="14"/>
        <v>0.16129698471705906</v>
      </c>
      <c r="M28" s="90">
        <f t="shared" si="15"/>
        <v>0.12828054298642533</v>
      </c>
      <c r="N28" s="92">
        <v>2</v>
      </c>
      <c r="O28" s="92">
        <v>2</v>
      </c>
      <c r="P28" s="91">
        <f t="shared" si="16"/>
        <v>-40</v>
      </c>
      <c r="Q28" s="60">
        <f t="shared" si="17"/>
        <v>-7.2992700729927001E-2</v>
      </c>
      <c r="R28" s="60">
        <f t="shared" si="18"/>
        <v>0.15781298539919231</v>
      </c>
      <c r="S28" s="60">
        <f t="shared" si="19"/>
        <v>0.17050404480398257</v>
      </c>
      <c r="T28" s="92">
        <v>2</v>
      </c>
      <c r="U28" s="33">
        <v>1</v>
      </c>
    </row>
    <row r="29" spans="1:21" ht="15" x14ac:dyDescent="0.25">
      <c r="A29"/>
      <c r="B29" s="32" t="s">
        <v>15</v>
      </c>
      <c r="C29" s="17"/>
      <c r="D29" s="58">
        <v>300</v>
      </c>
      <c r="E29" s="58">
        <v>242</v>
      </c>
      <c r="F29" s="60">
        <f t="shared" si="10"/>
        <v>0.80666666666666664</v>
      </c>
      <c r="G29" s="65">
        <v>264</v>
      </c>
      <c r="H29" s="65">
        <v>237</v>
      </c>
      <c r="I29" s="61">
        <f t="shared" si="11"/>
        <v>0.89772727272727271</v>
      </c>
      <c r="J29" s="28">
        <f t="shared" si="12"/>
        <v>36</v>
      </c>
      <c r="K29" s="60">
        <f t="shared" si="13"/>
        <v>0.13636363636363635</v>
      </c>
      <c r="L29" s="90">
        <f t="shared" si="14"/>
        <v>6.1957868649318466E-2</v>
      </c>
      <c r="M29" s="90">
        <f t="shared" si="15"/>
        <v>5.972850678733032E-2</v>
      </c>
      <c r="N29" s="92">
        <v>6</v>
      </c>
      <c r="O29" s="92">
        <v>7</v>
      </c>
      <c r="P29" s="91">
        <f t="shared" si="16"/>
        <v>5</v>
      </c>
      <c r="Q29" s="60">
        <f t="shared" si="17"/>
        <v>2.1097046413502109E-2</v>
      </c>
      <c r="R29" s="60">
        <f t="shared" si="18"/>
        <v>7.5178626902764834E-2</v>
      </c>
      <c r="S29" s="60">
        <f t="shared" si="19"/>
        <v>7.3739887990043565E-2</v>
      </c>
      <c r="T29" s="92">
        <v>6</v>
      </c>
      <c r="U29" s="33">
        <v>6</v>
      </c>
    </row>
    <row r="30" spans="1:21" ht="15" x14ac:dyDescent="0.25">
      <c r="A30"/>
      <c r="B30" s="32" t="s">
        <v>16</v>
      </c>
      <c r="C30" s="17"/>
      <c r="D30" s="58">
        <v>61</v>
      </c>
      <c r="E30" s="58">
        <v>61</v>
      </c>
      <c r="F30" s="60">
        <f t="shared" si="10"/>
        <v>1</v>
      </c>
      <c r="G30" s="65">
        <v>111</v>
      </c>
      <c r="H30" s="65">
        <v>63</v>
      </c>
      <c r="I30" s="61">
        <f t="shared" si="11"/>
        <v>0.56756756756756754</v>
      </c>
      <c r="J30" s="28">
        <f t="shared" si="12"/>
        <v>-50</v>
      </c>
      <c r="K30" s="60">
        <f t="shared" si="13"/>
        <v>-0.45045045045045046</v>
      </c>
      <c r="L30" s="90">
        <f t="shared" si="14"/>
        <v>1.2598099958694754E-2</v>
      </c>
      <c r="M30" s="90">
        <f t="shared" si="15"/>
        <v>2.5113122171945702E-2</v>
      </c>
      <c r="N30" s="92">
        <v>13</v>
      </c>
      <c r="O30" s="92">
        <v>12</v>
      </c>
      <c r="P30" s="91">
        <f t="shared" si="16"/>
        <v>-2</v>
      </c>
      <c r="Q30" s="60">
        <f t="shared" si="17"/>
        <v>-3.1746031746031744E-2</v>
      </c>
      <c r="R30" s="60">
        <f t="shared" si="18"/>
        <v>1.8949984467225848E-2</v>
      </c>
      <c r="S30" s="60">
        <f t="shared" si="19"/>
        <v>1.9601742377100186E-2</v>
      </c>
      <c r="T30" s="92">
        <v>12</v>
      </c>
      <c r="U30" s="33">
        <v>12</v>
      </c>
    </row>
    <row r="31" spans="1:21" ht="15" x14ac:dyDescent="0.25">
      <c r="A31"/>
      <c r="B31" s="32" t="s">
        <v>17</v>
      </c>
      <c r="C31" s="17"/>
      <c r="D31" s="58">
        <v>189</v>
      </c>
      <c r="E31" s="58">
        <v>189</v>
      </c>
      <c r="F31" s="60">
        <f t="shared" si="10"/>
        <v>1</v>
      </c>
      <c r="G31" s="65">
        <v>169</v>
      </c>
      <c r="H31" s="65">
        <v>85</v>
      </c>
      <c r="I31" s="61">
        <f t="shared" si="11"/>
        <v>0.50295857988165682</v>
      </c>
      <c r="J31" s="28">
        <f t="shared" si="12"/>
        <v>20</v>
      </c>
      <c r="K31" s="60">
        <f t="shared" si="13"/>
        <v>0.11834319526627218</v>
      </c>
      <c r="L31" s="90">
        <f t="shared" si="14"/>
        <v>3.9033457249070633E-2</v>
      </c>
      <c r="M31" s="90">
        <f t="shared" si="15"/>
        <v>3.8235294117647062E-2</v>
      </c>
      <c r="N31" s="92">
        <v>8</v>
      </c>
      <c r="O31" s="92">
        <v>10</v>
      </c>
      <c r="P31" s="91">
        <f t="shared" si="16"/>
        <v>104</v>
      </c>
      <c r="Q31" s="60">
        <f t="shared" si="17"/>
        <v>1.223529411764706</v>
      </c>
      <c r="R31" s="60">
        <f t="shared" si="18"/>
        <v>5.8713886300093193E-2</v>
      </c>
      <c r="S31" s="60">
        <f t="shared" si="19"/>
        <v>2.6446795270690729E-2</v>
      </c>
      <c r="T31" s="92">
        <v>8</v>
      </c>
      <c r="U31" s="33">
        <v>9</v>
      </c>
    </row>
    <row r="32" spans="1:21" ht="15" x14ac:dyDescent="0.25">
      <c r="A32"/>
      <c r="B32" s="32" t="s">
        <v>18</v>
      </c>
      <c r="C32" s="17"/>
      <c r="D32" s="58">
        <v>482</v>
      </c>
      <c r="E32" s="58">
        <v>264</v>
      </c>
      <c r="F32" s="60">
        <f t="shared" si="10"/>
        <v>0.5477178423236515</v>
      </c>
      <c r="G32" s="65">
        <v>408</v>
      </c>
      <c r="H32" s="65">
        <v>282</v>
      </c>
      <c r="I32" s="61">
        <f t="shared" si="11"/>
        <v>0.69117647058823528</v>
      </c>
      <c r="J32" s="28">
        <f t="shared" si="12"/>
        <v>74</v>
      </c>
      <c r="K32" s="60">
        <f t="shared" si="13"/>
        <v>0.18137254901960784</v>
      </c>
      <c r="L32" s="90">
        <f t="shared" si="14"/>
        <v>9.954564229657166E-2</v>
      </c>
      <c r="M32" s="90">
        <f t="shared" si="15"/>
        <v>9.2307692307692313E-2</v>
      </c>
      <c r="N32" s="92">
        <v>5</v>
      </c>
      <c r="O32" s="92">
        <v>4</v>
      </c>
      <c r="P32" s="91">
        <f t="shared" si="16"/>
        <v>-18</v>
      </c>
      <c r="Q32" s="60">
        <f t="shared" si="17"/>
        <v>-6.3829787234042548E-2</v>
      </c>
      <c r="R32" s="60">
        <f t="shared" si="18"/>
        <v>8.2013047530288916E-2</v>
      </c>
      <c r="S32" s="60">
        <f t="shared" si="19"/>
        <v>8.7741132545115119E-2</v>
      </c>
      <c r="T32" s="92">
        <v>5</v>
      </c>
      <c r="U32" s="33">
        <v>5</v>
      </c>
    </row>
    <row r="33" spans="1:21" ht="15" x14ac:dyDescent="0.25">
      <c r="A33"/>
      <c r="B33" s="32" t="s">
        <v>19</v>
      </c>
      <c r="C33" s="17"/>
      <c r="D33" s="58">
        <v>137</v>
      </c>
      <c r="E33" s="58">
        <v>68</v>
      </c>
      <c r="F33" s="60">
        <f t="shared" si="10"/>
        <v>0.49635036496350365</v>
      </c>
      <c r="G33" s="65">
        <v>400</v>
      </c>
      <c r="H33" s="65">
        <v>82</v>
      </c>
      <c r="I33" s="61">
        <f t="shared" si="11"/>
        <v>0.20499999999999999</v>
      </c>
      <c r="J33" s="28">
        <f t="shared" si="12"/>
        <v>-263</v>
      </c>
      <c r="K33" s="60">
        <f t="shared" si="13"/>
        <v>-0.65749999999999997</v>
      </c>
      <c r="L33" s="90">
        <f t="shared" si="14"/>
        <v>2.8294093349855432E-2</v>
      </c>
      <c r="M33" s="90">
        <f t="shared" si="15"/>
        <v>9.0497737556561084E-2</v>
      </c>
      <c r="N33" s="92">
        <v>10</v>
      </c>
      <c r="O33" s="92">
        <v>5</v>
      </c>
      <c r="P33" s="91">
        <f t="shared" si="16"/>
        <v>-14</v>
      </c>
      <c r="Q33" s="60">
        <f t="shared" si="17"/>
        <v>-0.17073170731707318</v>
      </c>
      <c r="R33" s="60">
        <f t="shared" si="18"/>
        <v>2.112457284871078E-2</v>
      </c>
      <c r="S33" s="60">
        <f t="shared" si="19"/>
        <v>2.5513378967019291E-2</v>
      </c>
      <c r="T33" s="92">
        <v>10</v>
      </c>
      <c r="U33" s="33">
        <v>10</v>
      </c>
    </row>
    <row r="34" spans="1:21" ht="15" x14ac:dyDescent="0.25">
      <c r="A34"/>
      <c r="B34" s="34"/>
      <c r="C34" s="17"/>
      <c r="D34" s="58"/>
      <c r="E34" s="58"/>
      <c r="F34" s="58"/>
      <c r="G34" s="58"/>
      <c r="H34" s="58"/>
      <c r="I34" s="59"/>
      <c r="J34" s="28"/>
      <c r="K34" s="60"/>
      <c r="L34" s="90"/>
      <c r="M34" s="90"/>
      <c r="N34" s="92"/>
      <c r="O34" s="92"/>
      <c r="P34" s="91"/>
      <c r="Q34" s="60"/>
      <c r="R34" s="60"/>
      <c r="S34" s="60"/>
      <c r="T34" s="92"/>
      <c r="U34" s="33"/>
    </row>
    <row r="35" spans="1:21" ht="15" x14ac:dyDescent="0.25">
      <c r="A35"/>
      <c r="B35" s="30" t="s">
        <v>20</v>
      </c>
      <c r="C35" s="17"/>
      <c r="D35" s="58">
        <f>SUM(D36:D38)</f>
        <v>2182</v>
      </c>
      <c r="E35" s="58">
        <f>SUM(E36:E38)</f>
        <v>1244</v>
      </c>
      <c r="F35" s="60">
        <f t="shared" ref="F35:F38" si="20">(E35/D35)</f>
        <v>0.57011915673693858</v>
      </c>
      <c r="G35" s="65">
        <f>SUM(G36:G38)</f>
        <v>1535</v>
      </c>
      <c r="H35" s="65">
        <f>SUM(H36:H38)</f>
        <v>1114</v>
      </c>
      <c r="I35" s="61">
        <f t="shared" ref="I35:I38" si="21">(H35/G35)</f>
        <v>0.72573289902280125</v>
      </c>
      <c r="J35" s="28">
        <f t="shared" ref="J35:J38" si="22">(D35-G35)</f>
        <v>647</v>
      </c>
      <c r="K35" s="60">
        <f t="shared" ref="K35:K38" si="23">(J35/G35)</f>
        <v>0.42149837133550488</v>
      </c>
      <c r="L35" s="90">
        <f t="shared" ref="L35:L38" si="24">(D35/D$17)</f>
        <v>0.4506402313093763</v>
      </c>
      <c r="M35" s="90">
        <f t="shared" ref="M35:M38" si="25">(G35/G$17)</f>
        <v>0.34728506787330315</v>
      </c>
      <c r="N35" s="92"/>
      <c r="O35" s="92"/>
      <c r="P35" s="91">
        <f t="shared" ref="P35:P38" si="26">(E35-H35)</f>
        <v>130</v>
      </c>
      <c r="Q35" s="60">
        <f t="shared" ref="Q35:Q38" si="27">(P35/H35)</f>
        <v>0.11669658886894076</v>
      </c>
      <c r="R35" s="60">
        <f t="shared" ref="R35:R38" si="28">(E35/E$17)</f>
        <v>0.38645542093817958</v>
      </c>
      <c r="S35" s="60">
        <f t="shared" ref="S35:S38" si="29">(H35/H$17)</f>
        <v>0.34660858742999379</v>
      </c>
      <c r="T35" s="92"/>
      <c r="U35" s="33"/>
    </row>
    <row r="36" spans="1:21" ht="15" x14ac:dyDescent="0.25">
      <c r="A36"/>
      <c r="B36" s="32" t="s">
        <v>21</v>
      </c>
      <c r="C36" s="17"/>
      <c r="D36" s="58">
        <v>645</v>
      </c>
      <c r="E36" s="58">
        <v>227</v>
      </c>
      <c r="F36" s="60">
        <f t="shared" si="20"/>
        <v>0.35193798449612401</v>
      </c>
      <c r="G36" s="65">
        <v>263</v>
      </c>
      <c r="H36" s="65">
        <v>233</v>
      </c>
      <c r="I36" s="61">
        <f t="shared" si="21"/>
        <v>0.88593155893536124</v>
      </c>
      <c r="J36" s="28">
        <f t="shared" si="22"/>
        <v>382</v>
      </c>
      <c r="K36" s="60">
        <f t="shared" si="23"/>
        <v>1.4524714828897338</v>
      </c>
      <c r="L36" s="90">
        <f t="shared" si="24"/>
        <v>0.13320941759603469</v>
      </c>
      <c r="M36" s="90">
        <f t="shared" si="25"/>
        <v>5.9502262443438911E-2</v>
      </c>
      <c r="N36" s="92">
        <v>3</v>
      </c>
      <c r="O36" s="92">
        <v>8</v>
      </c>
      <c r="P36" s="91">
        <f t="shared" si="26"/>
        <v>-6</v>
      </c>
      <c r="Q36" s="60">
        <f t="shared" si="27"/>
        <v>-2.575107296137339E-2</v>
      </c>
      <c r="R36" s="60">
        <f t="shared" si="28"/>
        <v>7.0518794656725697E-2</v>
      </c>
      <c r="S36" s="60">
        <f t="shared" si="29"/>
        <v>7.2495332918481648E-2</v>
      </c>
      <c r="T36" s="92">
        <v>7</v>
      </c>
      <c r="U36" s="33">
        <v>7</v>
      </c>
    </row>
    <row r="37" spans="1:21" ht="15" x14ac:dyDescent="0.25">
      <c r="A37"/>
      <c r="B37" s="32" t="s">
        <v>22</v>
      </c>
      <c r="C37" s="17"/>
      <c r="D37" s="58">
        <v>981</v>
      </c>
      <c r="E37" s="58">
        <v>471</v>
      </c>
      <c r="F37" s="60">
        <f t="shared" si="20"/>
        <v>0.4801223241590214</v>
      </c>
      <c r="G37" s="65">
        <v>462</v>
      </c>
      <c r="H37" s="65">
        <v>390</v>
      </c>
      <c r="I37" s="61">
        <f t="shared" si="21"/>
        <v>0.8441558441558441</v>
      </c>
      <c r="J37" s="28">
        <f t="shared" si="22"/>
        <v>519</v>
      </c>
      <c r="K37" s="60">
        <f t="shared" si="23"/>
        <v>1.1233766233766234</v>
      </c>
      <c r="L37" s="90">
        <f t="shared" si="24"/>
        <v>0.20260223048327136</v>
      </c>
      <c r="M37" s="90">
        <f t="shared" si="25"/>
        <v>0.10452488687782806</v>
      </c>
      <c r="N37" s="92">
        <v>1</v>
      </c>
      <c r="O37" s="92">
        <v>3</v>
      </c>
      <c r="P37" s="91">
        <f t="shared" si="26"/>
        <v>81</v>
      </c>
      <c r="Q37" s="60">
        <f t="shared" si="27"/>
        <v>0.2076923076923077</v>
      </c>
      <c r="R37" s="60">
        <f t="shared" si="28"/>
        <v>0.14631873252562907</v>
      </c>
      <c r="S37" s="60">
        <f t="shared" si="29"/>
        <v>0.12134411947728686</v>
      </c>
      <c r="T37" s="92">
        <v>3</v>
      </c>
      <c r="U37" s="33">
        <v>3</v>
      </c>
    </row>
    <row r="38" spans="1:21" ht="15" x14ac:dyDescent="0.25">
      <c r="A38"/>
      <c r="B38" s="32" t="s">
        <v>23</v>
      </c>
      <c r="C38" s="17"/>
      <c r="D38" s="58">
        <v>556</v>
      </c>
      <c r="E38" s="58">
        <v>546</v>
      </c>
      <c r="F38" s="60">
        <f t="shared" si="20"/>
        <v>0.98201438848920863</v>
      </c>
      <c r="G38" s="65">
        <v>810</v>
      </c>
      <c r="H38" s="65">
        <v>491</v>
      </c>
      <c r="I38" s="61">
        <f t="shared" si="21"/>
        <v>0.60617283950617284</v>
      </c>
      <c r="J38" s="28">
        <f t="shared" si="22"/>
        <v>-254</v>
      </c>
      <c r="K38" s="60">
        <f t="shared" si="23"/>
        <v>-0.31358024691358027</v>
      </c>
      <c r="L38" s="90">
        <f t="shared" si="24"/>
        <v>0.11482858323007022</v>
      </c>
      <c r="M38" s="90">
        <f t="shared" si="25"/>
        <v>0.18325791855203619</v>
      </c>
      <c r="N38" s="92">
        <v>4</v>
      </c>
      <c r="O38" s="92">
        <v>1</v>
      </c>
      <c r="P38" s="91">
        <f t="shared" si="26"/>
        <v>55</v>
      </c>
      <c r="Q38" s="60">
        <f t="shared" si="27"/>
        <v>0.11201629327902241</v>
      </c>
      <c r="R38" s="60">
        <f t="shared" si="28"/>
        <v>0.16961789375582478</v>
      </c>
      <c r="S38" s="60">
        <f t="shared" si="29"/>
        <v>0.15276913503422526</v>
      </c>
      <c r="T38" s="92">
        <v>1</v>
      </c>
      <c r="U38" s="33">
        <v>2</v>
      </c>
    </row>
    <row r="39" spans="1:21" ht="15" x14ac:dyDescent="0.25">
      <c r="A39"/>
      <c r="B39" s="34"/>
      <c r="C39" s="17"/>
      <c r="D39" s="58"/>
      <c r="E39" s="58"/>
      <c r="F39" s="58"/>
      <c r="G39" s="58"/>
      <c r="H39" s="58"/>
      <c r="I39" s="59"/>
      <c r="J39" s="28"/>
      <c r="K39" s="60"/>
      <c r="L39" s="90"/>
      <c r="M39" s="90"/>
      <c r="N39" s="92"/>
      <c r="O39" s="92"/>
      <c r="P39" s="91"/>
      <c r="Q39" s="60"/>
      <c r="R39" s="60"/>
      <c r="S39" s="60"/>
      <c r="T39" s="92"/>
      <c r="U39" s="33"/>
    </row>
    <row r="40" spans="1:21" ht="15" x14ac:dyDescent="0.25">
      <c r="A40"/>
      <c r="B40" s="30" t="s">
        <v>24</v>
      </c>
      <c r="C40" s="17"/>
      <c r="D40" s="58">
        <f>SUM(D41:D43)</f>
        <v>491</v>
      </c>
      <c r="E40" s="58">
        <f>SUM(E41:E43)</f>
        <v>486</v>
      </c>
      <c r="F40" s="60">
        <f t="shared" ref="F40:F43" si="30">(E40/D40)</f>
        <v>0.98981670061099791</v>
      </c>
      <c r="G40" s="65">
        <f>SUM(G41:G43)</f>
        <v>578</v>
      </c>
      <c r="H40" s="65">
        <f>SUM(H41:H43)</f>
        <v>573</v>
      </c>
      <c r="I40" s="61">
        <f t="shared" ref="I40:I43" si="31">(H40/G40)</f>
        <v>0.99134948096885811</v>
      </c>
      <c r="J40" s="28">
        <f t="shared" ref="J40:J43" si="32">(D40-G40)</f>
        <v>-87</v>
      </c>
      <c r="K40" s="60">
        <f t="shared" ref="K40:K43" si="33">(J40/G40)</f>
        <v>-0.15051903114186851</v>
      </c>
      <c r="L40" s="90">
        <f t="shared" ref="L40:L43" si="34">(D40/D$17)</f>
        <v>0.10140437835605122</v>
      </c>
      <c r="M40" s="90">
        <f t="shared" ref="M40:M43" si="35">(G40/G$17)</f>
        <v>0.13076923076923078</v>
      </c>
      <c r="N40" s="92"/>
      <c r="O40" s="92"/>
      <c r="P40" s="91">
        <f t="shared" ref="P40:P43" si="36">(E40-H40)</f>
        <v>-87</v>
      </c>
      <c r="Q40" s="60">
        <f t="shared" ref="Q40:Q43" si="37">(P40/H40)</f>
        <v>-0.15183246073298429</v>
      </c>
      <c r="R40" s="60">
        <f t="shared" ref="R40:R43" si="38">(E40/E$17)</f>
        <v>0.15097856477166821</v>
      </c>
      <c r="S40" s="60">
        <f t="shared" ref="S40:S43" si="39">(H40/H$17)</f>
        <v>0.17828251400124456</v>
      </c>
      <c r="T40" s="92"/>
      <c r="U40" s="33"/>
    </row>
    <row r="41" spans="1:21" ht="15" x14ac:dyDescent="0.25">
      <c r="A41"/>
      <c r="B41" s="32" t="s">
        <v>25</v>
      </c>
      <c r="C41" s="17"/>
      <c r="D41" s="58">
        <v>64</v>
      </c>
      <c r="E41" s="58">
        <v>64</v>
      </c>
      <c r="F41" s="60">
        <f t="shared" si="30"/>
        <v>1</v>
      </c>
      <c r="G41" s="65">
        <v>64</v>
      </c>
      <c r="H41" s="65">
        <v>64</v>
      </c>
      <c r="I41" s="61">
        <f t="shared" si="31"/>
        <v>1</v>
      </c>
      <c r="J41" s="28">
        <f t="shared" si="32"/>
        <v>0</v>
      </c>
      <c r="K41" s="60">
        <f t="shared" si="33"/>
        <v>0</v>
      </c>
      <c r="L41" s="90">
        <f t="shared" si="34"/>
        <v>1.321767864518794E-2</v>
      </c>
      <c r="M41" s="90">
        <f t="shared" si="35"/>
        <v>1.4479638009049774E-2</v>
      </c>
      <c r="N41" s="92">
        <v>12</v>
      </c>
      <c r="O41" s="92">
        <v>14</v>
      </c>
      <c r="P41" s="91">
        <f t="shared" si="36"/>
        <v>0</v>
      </c>
      <c r="Q41" s="60">
        <f t="shared" si="37"/>
        <v>0</v>
      </c>
      <c r="R41" s="60">
        <f t="shared" si="38"/>
        <v>1.9881950916433674E-2</v>
      </c>
      <c r="S41" s="60">
        <f t="shared" si="39"/>
        <v>1.9912881144990666E-2</v>
      </c>
      <c r="T41" s="92">
        <v>11</v>
      </c>
      <c r="U41" s="33">
        <v>11</v>
      </c>
    </row>
    <row r="42" spans="1:21" ht="15" x14ac:dyDescent="0.25">
      <c r="A42"/>
      <c r="B42" s="32" t="s">
        <v>26</v>
      </c>
      <c r="C42" s="17"/>
      <c r="D42" s="58">
        <v>266</v>
      </c>
      <c r="E42" s="58">
        <v>266</v>
      </c>
      <c r="F42" s="60">
        <f t="shared" si="30"/>
        <v>1</v>
      </c>
      <c r="G42" s="65">
        <v>312</v>
      </c>
      <c r="H42" s="65">
        <v>312</v>
      </c>
      <c r="I42" s="61">
        <f t="shared" si="31"/>
        <v>1</v>
      </c>
      <c r="J42" s="28">
        <f t="shared" si="32"/>
        <v>-46</v>
      </c>
      <c r="K42" s="60">
        <f t="shared" si="33"/>
        <v>-0.14743589743589744</v>
      </c>
      <c r="L42" s="90">
        <f t="shared" si="34"/>
        <v>5.4935976869062368E-2</v>
      </c>
      <c r="M42" s="90">
        <f t="shared" si="35"/>
        <v>7.0588235294117646E-2</v>
      </c>
      <c r="N42" s="92">
        <v>7</v>
      </c>
      <c r="O42" s="92">
        <v>6</v>
      </c>
      <c r="P42" s="91">
        <f t="shared" si="36"/>
        <v>-46</v>
      </c>
      <c r="Q42" s="60">
        <f t="shared" si="37"/>
        <v>-0.14743589743589744</v>
      </c>
      <c r="R42" s="60">
        <f t="shared" si="38"/>
        <v>8.263435849642746E-2</v>
      </c>
      <c r="S42" s="60">
        <f t="shared" si="39"/>
        <v>9.7075295581829493E-2</v>
      </c>
      <c r="T42" s="92">
        <v>4</v>
      </c>
      <c r="U42" s="33">
        <v>4</v>
      </c>
    </row>
    <row r="43" spans="1:21" ht="15" x14ac:dyDescent="0.25">
      <c r="A43"/>
      <c r="B43" s="32" t="s">
        <v>27</v>
      </c>
      <c r="C43" s="17"/>
      <c r="D43" s="58">
        <v>161</v>
      </c>
      <c r="E43" s="58">
        <v>156</v>
      </c>
      <c r="F43" s="60">
        <f t="shared" si="30"/>
        <v>0.96894409937888204</v>
      </c>
      <c r="G43" s="65">
        <v>202</v>
      </c>
      <c r="H43" s="65">
        <v>197</v>
      </c>
      <c r="I43" s="61">
        <f t="shared" si="31"/>
        <v>0.97524752475247523</v>
      </c>
      <c r="J43" s="28">
        <f t="shared" si="32"/>
        <v>-41</v>
      </c>
      <c r="K43" s="60">
        <f t="shared" si="33"/>
        <v>-0.20297029702970298</v>
      </c>
      <c r="L43" s="90">
        <f t="shared" si="34"/>
        <v>3.325072284180091E-2</v>
      </c>
      <c r="M43" s="90">
        <f t="shared" si="35"/>
        <v>4.5701357466063346E-2</v>
      </c>
      <c r="N43" s="92">
        <v>9</v>
      </c>
      <c r="O43" s="92">
        <v>9</v>
      </c>
      <c r="P43" s="91">
        <f t="shared" si="36"/>
        <v>-41</v>
      </c>
      <c r="Q43" s="60">
        <f t="shared" si="37"/>
        <v>-0.20812182741116753</v>
      </c>
      <c r="R43" s="60">
        <f t="shared" si="38"/>
        <v>4.8462255358807084E-2</v>
      </c>
      <c r="S43" s="60">
        <f t="shared" si="39"/>
        <v>6.129433727442439E-2</v>
      </c>
      <c r="T43" s="92">
        <v>9</v>
      </c>
      <c r="U43" s="33">
        <v>8</v>
      </c>
    </row>
    <row r="44" spans="1:21" ht="15" x14ac:dyDescent="0.25">
      <c r="A44"/>
      <c r="B44" s="32"/>
      <c r="C44" s="17"/>
      <c r="D44" s="58"/>
      <c r="E44" s="58"/>
      <c r="F44" s="58"/>
      <c r="G44" s="58"/>
      <c r="H44" s="58"/>
      <c r="I44" s="59"/>
      <c r="J44" s="28"/>
      <c r="K44" s="60"/>
      <c r="L44" s="90"/>
      <c r="M44" s="90"/>
      <c r="N44" s="92"/>
      <c r="O44" s="92"/>
      <c r="P44" s="91"/>
      <c r="Q44" s="60"/>
      <c r="R44" s="60"/>
      <c r="S44" s="60"/>
      <c r="T44" s="92"/>
      <c r="U44" s="33"/>
    </row>
    <row r="45" spans="1:21" ht="15" x14ac:dyDescent="0.25">
      <c r="A45"/>
      <c r="B45" s="30" t="s">
        <v>37</v>
      </c>
      <c r="C45" s="17"/>
      <c r="D45" s="58"/>
      <c r="E45" s="58"/>
      <c r="F45" s="58"/>
      <c r="G45" s="65"/>
      <c r="H45" s="65"/>
      <c r="I45" s="59"/>
      <c r="J45" s="28"/>
      <c r="K45" s="60"/>
      <c r="L45" s="90"/>
      <c r="M45" s="90"/>
      <c r="N45" s="92"/>
      <c r="O45" s="92"/>
      <c r="P45" s="91"/>
      <c r="Q45" s="60"/>
      <c r="R45" s="60"/>
      <c r="S45" s="60"/>
      <c r="T45" s="92"/>
      <c r="U45" s="33"/>
    </row>
    <row r="46" spans="1:21" ht="15" x14ac:dyDescent="0.25">
      <c r="A46"/>
      <c r="B46" s="32" t="s">
        <v>48</v>
      </c>
      <c r="C46" s="17"/>
      <c r="D46" s="58"/>
      <c r="E46" s="58"/>
      <c r="F46" s="58"/>
      <c r="G46" s="65"/>
      <c r="H46" s="65"/>
      <c r="I46" s="59"/>
      <c r="J46" s="24"/>
      <c r="K46" s="85"/>
      <c r="L46" s="58"/>
      <c r="M46" s="58"/>
      <c r="N46" s="92"/>
      <c r="O46" s="92"/>
      <c r="P46" s="85"/>
      <c r="Q46" s="85"/>
      <c r="R46" s="58"/>
      <c r="S46" s="85"/>
      <c r="T46" s="92"/>
      <c r="U46" s="33"/>
    </row>
    <row r="47" spans="1:21" ht="15" x14ac:dyDescent="0.25">
      <c r="A47"/>
      <c r="B47" s="35" t="s">
        <v>59</v>
      </c>
      <c r="C47" s="17"/>
      <c r="D47" s="58"/>
      <c r="E47" s="58"/>
      <c r="F47" s="58"/>
      <c r="G47" s="65"/>
      <c r="H47" s="65"/>
      <c r="I47" s="59"/>
      <c r="J47" s="28"/>
      <c r="K47" s="60"/>
      <c r="L47" s="90"/>
      <c r="M47" s="90"/>
      <c r="N47" s="92"/>
      <c r="O47" s="92"/>
      <c r="P47" s="91"/>
      <c r="Q47" s="60"/>
      <c r="R47" s="60"/>
      <c r="S47" s="60"/>
      <c r="T47" s="92"/>
      <c r="U47" s="33"/>
    </row>
    <row r="48" spans="1:21" ht="15" x14ac:dyDescent="0.25">
      <c r="A48"/>
      <c r="B48" s="35" t="s">
        <v>60</v>
      </c>
      <c r="C48" s="17"/>
      <c r="D48" s="58"/>
      <c r="E48" s="58"/>
      <c r="F48" s="58"/>
      <c r="G48" s="65"/>
      <c r="H48" s="65"/>
      <c r="I48" s="59"/>
      <c r="J48" s="28"/>
      <c r="K48" s="60"/>
      <c r="L48" s="90"/>
      <c r="M48" s="90"/>
      <c r="N48" s="92"/>
      <c r="O48" s="92"/>
      <c r="P48" s="91"/>
      <c r="Q48" s="60"/>
      <c r="R48" s="60"/>
      <c r="S48" s="60"/>
      <c r="T48" s="92"/>
      <c r="U48" s="33"/>
    </row>
    <row r="49" spans="1:21" ht="15" x14ac:dyDescent="0.25">
      <c r="A49"/>
      <c r="B49" s="32" t="s">
        <v>28</v>
      </c>
      <c r="C49" s="17"/>
      <c r="D49" s="58">
        <v>7</v>
      </c>
      <c r="E49" s="58">
        <v>7</v>
      </c>
      <c r="F49" s="60">
        <f t="shared" ref="F49:F50" si="40">(E49/D49)</f>
        <v>1</v>
      </c>
      <c r="G49" s="65">
        <v>21</v>
      </c>
      <c r="H49" s="65">
        <v>21</v>
      </c>
      <c r="I49" s="61">
        <f t="shared" ref="I49:I50" si="41">(H49/G49)</f>
        <v>1</v>
      </c>
      <c r="J49" s="28">
        <f t="shared" ref="J49:J50" si="42">(D49-G49)</f>
        <v>-14</v>
      </c>
      <c r="K49" s="60">
        <f t="shared" ref="K49:K50" si="43">(J49/G49)</f>
        <v>-0.66666666666666663</v>
      </c>
      <c r="L49" s="90">
        <f t="shared" ref="L49:L50" si="44">(D49/D$17)</f>
        <v>1.4456836018174309E-3</v>
      </c>
      <c r="M49" s="90">
        <f t="shared" ref="M49:M50" si="45">(G49/G$17)</f>
        <v>4.7511312217194566E-3</v>
      </c>
      <c r="N49" s="92">
        <v>17</v>
      </c>
      <c r="O49" s="92">
        <v>17</v>
      </c>
      <c r="P49" s="91">
        <f t="shared" ref="P49:P50" si="46">(E49-H49)</f>
        <v>-14</v>
      </c>
      <c r="Q49" s="60">
        <f t="shared" ref="Q49:Q50" si="47">(P49/H49)</f>
        <v>-0.66666666666666663</v>
      </c>
      <c r="R49" s="60">
        <f t="shared" ref="R49:R50" si="48">(E49/E$17)</f>
        <v>2.1745883814849334E-3</v>
      </c>
      <c r="S49" s="60">
        <f t="shared" ref="S49:S50" si="49">(H49/H$17)</f>
        <v>6.5339141257000624E-3</v>
      </c>
      <c r="T49" s="92">
        <v>17</v>
      </c>
      <c r="U49" s="33">
        <v>16</v>
      </c>
    </row>
    <row r="50" spans="1:21" ht="15" x14ac:dyDescent="0.25">
      <c r="A50"/>
      <c r="B50" s="32" t="s">
        <v>29</v>
      </c>
      <c r="C50" s="17"/>
      <c r="D50" s="58">
        <v>41</v>
      </c>
      <c r="E50" s="58">
        <v>39</v>
      </c>
      <c r="F50" s="60">
        <f t="shared" si="40"/>
        <v>0.95121951219512191</v>
      </c>
      <c r="G50" s="65">
        <v>146</v>
      </c>
      <c r="H50" s="65">
        <v>48</v>
      </c>
      <c r="I50" s="61">
        <f t="shared" si="41"/>
        <v>0.32876712328767121</v>
      </c>
      <c r="J50" s="28">
        <f t="shared" si="42"/>
        <v>-105</v>
      </c>
      <c r="K50" s="60">
        <f t="shared" si="43"/>
        <v>-0.71917808219178081</v>
      </c>
      <c r="L50" s="90">
        <f t="shared" si="44"/>
        <v>8.4675753820735236E-3</v>
      </c>
      <c r="M50" s="90">
        <f t="shared" si="45"/>
        <v>3.3031674208144797E-2</v>
      </c>
      <c r="N50" s="92">
        <v>14</v>
      </c>
      <c r="O50" s="92">
        <v>11</v>
      </c>
      <c r="P50" s="91">
        <f t="shared" si="46"/>
        <v>-9</v>
      </c>
      <c r="Q50" s="60">
        <f t="shared" si="47"/>
        <v>-0.1875</v>
      </c>
      <c r="R50" s="60">
        <f t="shared" si="48"/>
        <v>1.2115563839701771E-2</v>
      </c>
      <c r="S50" s="60">
        <f t="shared" si="49"/>
        <v>1.4934660858742999E-2</v>
      </c>
      <c r="T50" s="92">
        <v>14</v>
      </c>
      <c r="U50" s="33">
        <v>14</v>
      </c>
    </row>
    <row r="51" spans="1:21" ht="15" x14ac:dyDescent="0.25">
      <c r="A51"/>
      <c r="B51" s="32"/>
      <c r="C51" s="17"/>
      <c r="D51" s="58"/>
      <c r="E51" s="58"/>
      <c r="F51" s="58"/>
      <c r="G51" s="65"/>
      <c r="H51" s="65"/>
      <c r="I51" s="59"/>
      <c r="J51" s="28"/>
      <c r="K51" s="60"/>
      <c r="L51" s="90"/>
      <c r="M51" s="90"/>
      <c r="N51" s="92"/>
      <c r="O51" s="92"/>
      <c r="P51" s="91"/>
      <c r="Q51" s="60"/>
      <c r="R51" s="60"/>
      <c r="S51" s="60"/>
      <c r="T51" s="92"/>
      <c r="U51" s="33"/>
    </row>
    <row r="52" spans="1:21" ht="15" x14ac:dyDescent="0.25">
      <c r="A52"/>
      <c r="B52" s="30" t="s">
        <v>38</v>
      </c>
      <c r="C52" s="17"/>
      <c r="D52" s="58"/>
      <c r="E52" s="58"/>
      <c r="F52" s="58"/>
      <c r="G52" s="65"/>
      <c r="H52" s="65"/>
      <c r="I52" s="59"/>
      <c r="J52" s="28"/>
      <c r="K52" s="60"/>
      <c r="L52" s="90"/>
      <c r="M52" s="90"/>
      <c r="N52" s="92"/>
      <c r="O52" s="92"/>
      <c r="P52" s="91"/>
      <c r="Q52" s="60"/>
      <c r="R52" s="60"/>
      <c r="S52" s="60"/>
      <c r="T52" s="92"/>
      <c r="U52" s="33"/>
    </row>
    <row r="53" spans="1:21" ht="15" x14ac:dyDescent="0.25">
      <c r="A53"/>
      <c r="B53" s="32" t="s">
        <v>49</v>
      </c>
      <c r="C53" s="17"/>
      <c r="D53" s="58"/>
      <c r="E53" s="58"/>
      <c r="F53" s="58"/>
      <c r="G53" s="65"/>
      <c r="H53" s="65"/>
      <c r="I53" s="59"/>
      <c r="J53" s="28"/>
      <c r="K53" s="60"/>
      <c r="L53" s="58"/>
      <c r="M53" s="58"/>
      <c r="N53" s="92"/>
      <c r="O53" s="92"/>
      <c r="P53" s="91"/>
      <c r="Q53" s="60"/>
      <c r="R53" s="58"/>
      <c r="S53" s="60"/>
      <c r="T53" s="92"/>
      <c r="U53" s="33"/>
    </row>
    <row r="54" spans="1:21" ht="15" x14ac:dyDescent="0.25">
      <c r="A54"/>
      <c r="B54" s="35" t="s">
        <v>61</v>
      </c>
      <c r="C54" s="17"/>
      <c r="D54" s="58"/>
      <c r="E54" s="58"/>
      <c r="F54" s="58"/>
      <c r="G54" s="65"/>
      <c r="H54" s="65"/>
      <c r="I54" s="59"/>
      <c r="J54" s="28"/>
      <c r="K54" s="60"/>
      <c r="L54" s="90"/>
      <c r="M54" s="90"/>
      <c r="N54" s="92"/>
      <c r="O54" s="92"/>
      <c r="P54" s="91"/>
      <c r="Q54" s="60"/>
      <c r="R54" s="60"/>
      <c r="S54" s="60"/>
      <c r="T54" s="92"/>
      <c r="U54" s="33"/>
    </row>
    <row r="55" spans="1:21" ht="15" x14ac:dyDescent="0.25">
      <c r="A55"/>
      <c r="B55" s="35" t="s">
        <v>62</v>
      </c>
      <c r="C55" s="17"/>
      <c r="D55" s="58"/>
      <c r="E55" s="58"/>
      <c r="F55" s="58"/>
      <c r="G55" s="65"/>
      <c r="H55" s="65"/>
      <c r="I55" s="59"/>
      <c r="J55" s="28"/>
      <c r="K55" s="60"/>
      <c r="L55" s="90"/>
      <c r="M55" s="90"/>
      <c r="N55" s="92"/>
      <c r="O55" s="92"/>
      <c r="P55" s="91"/>
      <c r="Q55" s="60"/>
      <c r="R55" s="60"/>
      <c r="S55" s="60"/>
      <c r="T55" s="92"/>
      <c r="U55" s="33"/>
    </row>
    <row r="56" spans="1:21" ht="15" x14ac:dyDescent="0.25">
      <c r="A56"/>
      <c r="B56" s="32" t="s">
        <v>30</v>
      </c>
      <c r="C56" s="17"/>
      <c r="D56" s="58">
        <v>18</v>
      </c>
      <c r="E56" s="58">
        <v>18</v>
      </c>
      <c r="F56" s="60">
        <f>(E56/D56)</f>
        <v>1</v>
      </c>
      <c r="G56" s="65">
        <v>26</v>
      </c>
      <c r="H56" s="65">
        <v>26</v>
      </c>
      <c r="I56" s="61">
        <f>(H56/G56)</f>
        <v>1</v>
      </c>
      <c r="J56" s="28">
        <f>(D56-G56)</f>
        <v>-8</v>
      </c>
      <c r="K56" s="60">
        <f>(J56/G56)</f>
        <v>-0.30769230769230771</v>
      </c>
      <c r="L56" s="90">
        <f>(D56/D$17)</f>
        <v>3.7174721189591076E-3</v>
      </c>
      <c r="M56" s="90">
        <f>(G56/G$17)</f>
        <v>5.8823529411764705E-3</v>
      </c>
      <c r="N56" s="92">
        <v>16</v>
      </c>
      <c r="O56" s="92">
        <v>16</v>
      </c>
      <c r="P56" s="91">
        <f>(E56-H56)</f>
        <v>-8</v>
      </c>
      <c r="Q56" s="60">
        <f>(P56/H56)</f>
        <v>-0.30769230769230771</v>
      </c>
      <c r="R56" s="60">
        <f t="shared" ref="R56" si="50">(E56/E$17)</f>
        <v>5.5917986952469714E-3</v>
      </c>
      <c r="S56" s="60">
        <f>(H56/H$17)</f>
        <v>8.0896079651524583E-3</v>
      </c>
      <c r="T56" s="92">
        <v>16</v>
      </c>
      <c r="U56" s="33">
        <v>15</v>
      </c>
    </row>
    <row r="57" spans="1:21" ht="15" x14ac:dyDescent="0.25">
      <c r="A57"/>
      <c r="B57" s="32" t="s">
        <v>50</v>
      </c>
      <c r="C57" s="17"/>
      <c r="D57" s="58"/>
      <c r="E57" s="58"/>
      <c r="F57" s="58"/>
      <c r="G57" s="65"/>
      <c r="H57" s="65"/>
      <c r="I57" s="59"/>
      <c r="J57" s="28"/>
      <c r="K57" s="60"/>
      <c r="L57" s="90"/>
      <c r="M57" s="90"/>
      <c r="N57" s="92"/>
      <c r="O57" s="92"/>
      <c r="P57" s="91"/>
      <c r="Q57" s="60"/>
      <c r="R57" s="60"/>
      <c r="S57" s="60"/>
      <c r="T57" s="92"/>
      <c r="U57" s="33"/>
    </row>
    <row r="58" spans="1:21" ht="15" x14ac:dyDescent="0.25">
      <c r="A58"/>
      <c r="B58" s="35" t="s">
        <v>63</v>
      </c>
      <c r="C58" s="17"/>
      <c r="D58" s="58">
        <v>0</v>
      </c>
      <c r="E58" s="58">
        <v>0</v>
      </c>
      <c r="F58" s="60"/>
      <c r="G58" s="65">
        <v>0</v>
      </c>
      <c r="H58" s="65">
        <v>0</v>
      </c>
      <c r="I58" s="61"/>
      <c r="J58" s="28"/>
      <c r="K58" s="60"/>
      <c r="L58" s="90">
        <f>(D58/D$17)</f>
        <v>0</v>
      </c>
      <c r="M58" s="90">
        <f>(G58/G$17)</f>
        <v>0</v>
      </c>
      <c r="N58" s="92"/>
      <c r="O58" s="92"/>
      <c r="P58" s="91"/>
      <c r="Q58" s="60"/>
      <c r="R58" s="60">
        <f>(E58/E$17)</f>
        <v>0</v>
      </c>
      <c r="S58" s="60">
        <f>(H58/H$17)</f>
        <v>0</v>
      </c>
      <c r="T58" s="92"/>
      <c r="U58" s="33"/>
    </row>
    <row r="59" spans="1:21" ht="15" x14ac:dyDescent="0.25">
      <c r="A59"/>
      <c r="B59" s="35" t="s">
        <v>64</v>
      </c>
      <c r="C59" s="17"/>
      <c r="D59" s="58"/>
      <c r="E59" s="58"/>
      <c r="F59" s="58"/>
      <c r="G59" s="65"/>
      <c r="H59" s="65"/>
      <c r="I59" s="59"/>
      <c r="J59" s="28"/>
      <c r="K59" s="60"/>
      <c r="L59" s="90"/>
      <c r="M59" s="90"/>
      <c r="N59" s="92"/>
      <c r="O59" s="92"/>
      <c r="P59" s="91"/>
      <c r="Q59" s="60"/>
      <c r="R59" s="60"/>
      <c r="S59" s="60"/>
      <c r="T59" s="92"/>
      <c r="U59" s="33"/>
    </row>
    <row r="60" spans="1:21" ht="15" x14ac:dyDescent="0.25">
      <c r="A60"/>
      <c r="B60" s="32" t="s">
        <v>31</v>
      </c>
      <c r="C60" s="17"/>
      <c r="D60" s="58">
        <v>94</v>
      </c>
      <c r="E60" s="58">
        <v>41</v>
      </c>
      <c r="F60" s="60">
        <f>(E60/D60)</f>
        <v>0.43617021276595747</v>
      </c>
      <c r="G60" s="65">
        <v>67</v>
      </c>
      <c r="H60" s="65">
        <v>63</v>
      </c>
      <c r="I60" s="61">
        <f>(H60/G60)</f>
        <v>0.94029850746268662</v>
      </c>
      <c r="J60" s="28">
        <f>(D60-G60)</f>
        <v>27</v>
      </c>
      <c r="K60" s="60">
        <f>(J60/G60)</f>
        <v>0.40298507462686567</v>
      </c>
      <c r="L60" s="90">
        <f>(D60/D$17)</f>
        <v>1.9413465510119784E-2</v>
      </c>
      <c r="M60" s="90">
        <f>(G60/G$17)</f>
        <v>1.5158371040723982E-2</v>
      </c>
      <c r="N60" s="92">
        <v>11</v>
      </c>
      <c r="O60" s="92">
        <v>13</v>
      </c>
      <c r="P60" s="91">
        <f>(E60-H60)</f>
        <v>-22</v>
      </c>
      <c r="Q60" s="60">
        <f>(P60/H60)</f>
        <v>-0.34920634920634919</v>
      </c>
      <c r="R60" s="60">
        <f>(E60/E$17)</f>
        <v>1.2736874805840324E-2</v>
      </c>
      <c r="S60" s="60">
        <f>(H60/H$17)</f>
        <v>1.9601742377100186E-2</v>
      </c>
      <c r="T60" s="92">
        <v>13</v>
      </c>
      <c r="U60" s="33">
        <v>12</v>
      </c>
    </row>
    <row r="61" spans="1:21" ht="15" x14ac:dyDescent="0.25">
      <c r="A61"/>
      <c r="B61" s="32" t="s">
        <v>51</v>
      </c>
      <c r="C61" s="17"/>
      <c r="D61" s="58"/>
      <c r="E61" s="58"/>
      <c r="F61" s="58"/>
      <c r="G61" s="65"/>
      <c r="H61" s="65"/>
      <c r="I61" s="59"/>
      <c r="J61" s="28"/>
      <c r="K61" s="60"/>
      <c r="L61" s="90"/>
      <c r="M61" s="90"/>
      <c r="N61" s="92"/>
      <c r="O61" s="92"/>
      <c r="P61" s="91"/>
      <c r="Q61" s="60"/>
      <c r="R61" s="60"/>
      <c r="S61" s="60"/>
      <c r="T61" s="92"/>
      <c r="U61" s="33"/>
    </row>
    <row r="62" spans="1:21" ht="15" x14ac:dyDescent="0.25">
      <c r="A62"/>
      <c r="B62" s="35" t="s">
        <v>65</v>
      </c>
      <c r="C62" s="17"/>
      <c r="D62" s="58">
        <v>7</v>
      </c>
      <c r="E62" s="58">
        <v>7</v>
      </c>
      <c r="F62" s="60">
        <f>(E62/D62)</f>
        <v>1</v>
      </c>
      <c r="G62" s="65">
        <v>35</v>
      </c>
      <c r="H62" s="65">
        <v>35</v>
      </c>
      <c r="I62" s="61">
        <f>(H62/G62)</f>
        <v>1</v>
      </c>
      <c r="J62" s="28">
        <f>(D62-G62)</f>
        <v>-28</v>
      </c>
      <c r="K62" s="60">
        <f>(J62/G62)</f>
        <v>-0.8</v>
      </c>
      <c r="L62" s="90">
        <f>(D62/D$17)</f>
        <v>1.4456836018174309E-3</v>
      </c>
      <c r="M62" s="90">
        <f>(G62/G$17)</f>
        <v>7.9185520361990946E-3</v>
      </c>
      <c r="N62" s="92"/>
      <c r="O62" s="92"/>
      <c r="P62" s="91">
        <f>(E62-H62)</f>
        <v>-28</v>
      </c>
      <c r="Q62" s="60">
        <f>(P62/H62)</f>
        <v>-0.8</v>
      </c>
      <c r="R62" s="60">
        <f>(E62/E$17)</f>
        <v>2.1745883814849334E-3</v>
      </c>
      <c r="S62" s="60">
        <f>(H62/H$17)</f>
        <v>1.0889856876166771E-2</v>
      </c>
      <c r="T62" s="92"/>
      <c r="U62" s="33"/>
    </row>
    <row r="63" spans="1:21" ht="15" x14ac:dyDescent="0.25">
      <c r="A63"/>
      <c r="B63" s="36"/>
      <c r="C63" s="17"/>
      <c r="D63" s="58"/>
      <c r="E63" s="58"/>
      <c r="F63" s="58"/>
      <c r="G63" s="65"/>
      <c r="H63" s="65"/>
      <c r="I63" s="59"/>
      <c r="J63" s="17"/>
      <c r="K63" s="58"/>
      <c r="L63" s="58"/>
      <c r="M63" s="58"/>
      <c r="N63" s="92"/>
      <c r="O63" s="92"/>
      <c r="P63" s="58"/>
      <c r="Q63" s="58"/>
      <c r="R63" s="58"/>
      <c r="S63" s="58"/>
      <c r="T63" s="92"/>
      <c r="U63" s="33"/>
    </row>
    <row r="64" spans="1:21" ht="15" x14ac:dyDescent="0.25">
      <c r="A64"/>
      <c r="B64" s="30" t="s">
        <v>39</v>
      </c>
      <c r="C64" s="17"/>
      <c r="D64" s="58"/>
      <c r="E64" s="58"/>
      <c r="F64" s="58"/>
      <c r="G64" s="65"/>
      <c r="H64" s="65"/>
      <c r="I64" s="59"/>
      <c r="J64" s="28"/>
      <c r="K64" s="60"/>
      <c r="L64" s="58"/>
      <c r="M64" s="58"/>
      <c r="N64" s="92"/>
      <c r="O64" s="92"/>
      <c r="P64" s="85"/>
      <c r="Q64" s="85"/>
      <c r="R64" s="58"/>
      <c r="S64" s="85"/>
      <c r="T64" s="92"/>
      <c r="U64" s="33"/>
    </row>
    <row r="65" spans="1:23" ht="15" x14ac:dyDescent="0.25">
      <c r="A65"/>
      <c r="B65" s="32" t="s">
        <v>52</v>
      </c>
      <c r="C65" s="17"/>
      <c r="D65" s="58"/>
      <c r="E65" s="58"/>
      <c r="F65" s="58"/>
      <c r="G65" s="65"/>
      <c r="H65" s="65"/>
      <c r="I65" s="59"/>
      <c r="J65" s="28"/>
      <c r="K65" s="60"/>
      <c r="L65" s="90"/>
      <c r="M65" s="90"/>
      <c r="N65" s="92"/>
      <c r="O65" s="92"/>
      <c r="P65" s="91"/>
      <c r="Q65" s="60"/>
      <c r="R65" s="60"/>
      <c r="S65" s="60"/>
      <c r="T65" s="92"/>
      <c r="U65" s="33"/>
      <c r="V65" s="5"/>
      <c r="W65" s="5"/>
    </row>
    <row r="66" spans="1:23" ht="15" x14ac:dyDescent="0.25">
      <c r="A66"/>
      <c r="B66" s="32" t="s">
        <v>66</v>
      </c>
      <c r="C66" s="17"/>
      <c r="D66" s="58">
        <v>3</v>
      </c>
      <c r="E66" s="58">
        <v>3</v>
      </c>
      <c r="F66" s="60">
        <f t="shared" ref="F66:F67" si="51">(E66/D66)</f>
        <v>1</v>
      </c>
      <c r="G66" s="65">
        <v>20</v>
      </c>
      <c r="H66" s="65">
        <v>10</v>
      </c>
      <c r="I66" s="61">
        <f>(H66/G66)</f>
        <v>0.5</v>
      </c>
      <c r="J66" s="28">
        <f t="shared" ref="J66:J67" si="52">(D66-G66)</f>
        <v>-17</v>
      </c>
      <c r="K66" s="60">
        <f t="shared" ref="K66:K67" si="53">(J66/G66)</f>
        <v>-0.85</v>
      </c>
      <c r="L66" s="90">
        <f t="shared" ref="L66:L67" si="54">(D66/D$17)</f>
        <v>6.1957868649318464E-4</v>
      </c>
      <c r="M66" s="90">
        <f t="shared" ref="M66:M67" si="55">(G66/G$17)</f>
        <v>4.5248868778280547E-3</v>
      </c>
      <c r="N66" s="92">
        <v>18</v>
      </c>
      <c r="O66" s="92">
        <v>18</v>
      </c>
      <c r="P66" s="91">
        <f>(E66-H66)</f>
        <v>-7</v>
      </c>
      <c r="Q66" s="60">
        <f>(P66/H66)</f>
        <v>-0.7</v>
      </c>
      <c r="R66" s="60">
        <f t="shared" ref="R66:R67" si="56">(E66/E$17)</f>
        <v>9.3196644920782849E-4</v>
      </c>
      <c r="S66" s="60">
        <f t="shared" ref="S66:S67" si="57">(H66/H$17)</f>
        <v>3.1113876789047915E-3</v>
      </c>
      <c r="T66" s="92">
        <v>18</v>
      </c>
      <c r="U66" s="33">
        <v>18</v>
      </c>
      <c r="V66" s="5"/>
      <c r="W66" s="5"/>
    </row>
    <row r="67" spans="1:23" ht="15" x14ac:dyDescent="0.25">
      <c r="A67"/>
      <c r="B67" s="32" t="s">
        <v>32</v>
      </c>
      <c r="C67" s="17"/>
      <c r="D67" s="58">
        <v>30</v>
      </c>
      <c r="E67" s="58">
        <v>23</v>
      </c>
      <c r="F67" s="60">
        <f t="shared" si="51"/>
        <v>0.76666666666666672</v>
      </c>
      <c r="G67" s="65">
        <v>57</v>
      </c>
      <c r="H67" s="65">
        <v>19</v>
      </c>
      <c r="I67" s="61">
        <f>(H67/G67)</f>
        <v>0.33333333333333331</v>
      </c>
      <c r="J67" s="28">
        <f t="shared" si="52"/>
        <v>-27</v>
      </c>
      <c r="K67" s="60">
        <f t="shared" si="53"/>
        <v>-0.47368421052631576</v>
      </c>
      <c r="L67" s="90">
        <f t="shared" si="54"/>
        <v>6.1957868649318466E-3</v>
      </c>
      <c r="M67" s="90">
        <f t="shared" si="55"/>
        <v>1.2895927601809954E-2</v>
      </c>
      <c r="N67" s="92">
        <v>15</v>
      </c>
      <c r="O67" s="92">
        <v>15</v>
      </c>
      <c r="P67" s="91">
        <f>(E67-H67)</f>
        <v>4</v>
      </c>
      <c r="Q67" s="60">
        <f>(P67/H67)</f>
        <v>0.21052631578947367</v>
      </c>
      <c r="R67" s="60">
        <f t="shared" si="56"/>
        <v>7.1450761105933524E-3</v>
      </c>
      <c r="S67" s="60">
        <f t="shared" si="57"/>
        <v>5.9116365899191036E-3</v>
      </c>
      <c r="T67" s="92">
        <v>15</v>
      </c>
      <c r="U67" s="33">
        <v>17</v>
      </c>
      <c r="V67"/>
      <c r="W67"/>
    </row>
    <row r="68" spans="1:23" ht="15" x14ac:dyDescent="0.25">
      <c r="A68"/>
      <c r="B68" s="32" t="s">
        <v>67</v>
      </c>
      <c r="C68" s="24"/>
      <c r="D68" s="58"/>
      <c r="E68" s="58"/>
      <c r="F68" s="58"/>
      <c r="G68" s="65"/>
      <c r="H68" s="65"/>
      <c r="I68" s="59"/>
      <c r="J68" s="28"/>
      <c r="K68" s="60"/>
      <c r="L68" s="85"/>
      <c r="M68" s="90"/>
      <c r="N68" s="92"/>
      <c r="O68" s="87"/>
      <c r="P68" s="91"/>
      <c r="Q68" s="60"/>
      <c r="R68" s="58"/>
      <c r="S68" s="60"/>
      <c r="T68" s="90"/>
      <c r="U68" s="37"/>
      <c r="V68"/>
      <c r="W68"/>
    </row>
    <row r="69" spans="1:23" ht="15" x14ac:dyDescent="0.25">
      <c r="A69"/>
      <c r="B69" s="35" t="s">
        <v>68</v>
      </c>
      <c r="C69" s="24"/>
      <c r="D69" s="58">
        <v>19</v>
      </c>
      <c r="E69" s="58">
        <v>19</v>
      </c>
      <c r="F69" s="60">
        <f>(E69/D69)</f>
        <v>1</v>
      </c>
      <c r="G69" s="65">
        <v>16</v>
      </c>
      <c r="H69" s="65">
        <v>8</v>
      </c>
      <c r="I69" s="61">
        <f>(H69/G69)</f>
        <v>0.5</v>
      </c>
      <c r="J69" s="28">
        <f>(D69-G69)</f>
        <v>3</v>
      </c>
      <c r="K69" s="60">
        <f>(J69/G69)</f>
        <v>0.1875</v>
      </c>
      <c r="L69" s="90">
        <f>(D69/D$17)</f>
        <v>3.9239983477901696E-3</v>
      </c>
      <c r="M69" s="90">
        <f>(G69/G$17)</f>
        <v>3.6199095022624436E-3</v>
      </c>
      <c r="N69" s="87"/>
      <c r="O69" s="58"/>
      <c r="P69" s="91">
        <f>(E69-H69)</f>
        <v>11</v>
      </c>
      <c r="Q69" s="60">
        <f>(P69/H69)</f>
        <v>1.375</v>
      </c>
      <c r="R69" s="60">
        <f>(E69/E$17)</f>
        <v>5.9024541783162469E-3</v>
      </c>
      <c r="S69" s="60">
        <f>(H69/H$17)</f>
        <v>2.4891101431238332E-3</v>
      </c>
      <c r="T69" s="85"/>
      <c r="U69" s="38"/>
      <c r="V69"/>
      <c r="W69"/>
    </row>
    <row r="70" spans="1:23" ht="13.5" thickBot="1" x14ac:dyDescent="0.25">
      <c r="A70"/>
      <c r="B70" s="39"/>
      <c r="C70" s="40"/>
      <c r="D70" s="66"/>
      <c r="E70" s="66"/>
      <c r="F70" s="66"/>
      <c r="G70" s="66"/>
      <c r="H70" s="66"/>
      <c r="I70" s="67"/>
      <c r="J70" s="40"/>
      <c r="K70" s="66"/>
      <c r="L70" s="66"/>
      <c r="M70" s="66"/>
      <c r="N70" s="93"/>
      <c r="O70" s="94"/>
      <c r="P70" s="66"/>
      <c r="Q70" s="66"/>
      <c r="R70" s="94"/>
      <c r="S70" s="94"/>
      <c r="T70" s="95"/>
      <c r="U70" s="41"/>
      <c r="V70"/>
      <c r="W70"/>
    </row>
    <row r="71" spans="1:23" ht="13.5" thickTop="1" x14ac:dyDescent="0.2">
      <c r="A71"/>
      <c r="C71"/>
      <c r="D71"/>
      <c r="E71"/>
      <c r="F71"/>
      <c r="G71"/>
      <c r="H71"/>
      <c r="I71"/>
      <c r="J71"/>
      <c r="K71"/>
      <c r="L71"/>
      <c r="M71"/>
      <c r="N71" s="8"/>
      <c r="P71"/>
      <c r="Q71"/>
      <c r="T71" s="7"/>
      <c r="U71"/>
      <c r="V71"/>
      <c r="W71"/>
    </row>
    <row r="72" spans="1:23" ht="15" x14ac:dyDescent="0.25">
      <c r="B72" s="9" t="s">
        <v>72</v>
      </c>
      <c r="N72" s="8"/>
      <c r="T72" s="7"/>
    </row>
    <row r="73" spans="1:23" ht="15" x14ac:dyDescent="0.25">
      <c r="B73" s="9" t="s">
        <v>33</v>
      </c>
      <c r="N73" s="8"/>
      <c r="T73" s="7"/>
    </row>
    <row r="74" spans="1:23" x14ac:dyDescent="0.2">
      <c r="B74" s="10" t="s">
        <v>34</v>
      </c>
      <c r="N74" s="8"/>
      <c r="T74" s="7"/>
    </row>
    <row r="75" spans="1:23" x14ac:dyDescent="0.2">
      <c r="B75" s="10" t="s">
        <v>35</v>
      </c>
      <c r="N75" s="8"/>
      <c r="T75" s="7"/>
    </row>
    <row r="76" spans="1:23" x14ac:dyDescent="0.2">
      <c r="B76" s="10" t="s">
        <v>36</v>
      </c>
      <c r="N76" s="8"/>
      <c r="T76" s="7"/>
    </row>
    <row r="77" spans="1:23" x14ac:dyDescent="0.2">
      <c r="B77" s="10" t="s">
        <v>53</v>
      </c>
      <c r="N77" s="6"/>
      <c r="T77"/>
    </row>
    <row r="78" spans="1:23" x14ac:dyDescent="0.2">
      <c r="B78" s="10" t="s">
        <v>54</v>
      </c>
      <c r="N78" s="6"/>
      <c r="T78"/>
    </row>
    <row r="79" spans="1:23" x14ac:dyDescent="0.2">
      <c r="B79" s="10" t="s">
        <v>55</v>
      </c>
      <c r="N79" s="6"/>
      <c r="T79"/>
    </row>
    <row r="80" spans="1:23" x14ac:dyDescent="0.2">
      <c r="B80" s="11" t="s">
        <v>56</v>
      </c>
      <c r="N80" s="6"/>
      <c r="T80"/>
    </row>
    <row r="81" spans="2:20" x14ac:dyDescent="0.2">
      <c r="B81" s="11" t="s">
        <v>57</v>
      </c>
      <c r="N81" s="6"/>
      <c r="T81"/>
    </row>
    <row r="82" spans="2:20" x14ac:dyDescent="0.2">
      <c r="B82" s="11" t="s">
        <v>58</v>
      </c>
      <c r="N82" s="6"/>
      <c r="T82"/>
    </row>
    <row r="83" spans="2:20" x14ac:dyDescent="0.2">
      <c r="N83" s="6"/>
      <c r="T83"/>
    </row>
    <row r="84" spans="2:20" x14ac:dyDescent="0.2">
      <c r="N84" s="6"/>
      <c r="T84"/>
    </row>
    <row r="85" spans="2:20" x14ac:dyDescent="0.2">
      <c r="N85" s="6"/>
      <c r="T85"/>
    </row>
    <row r="86" spans="2:20" x14ac:dyDescent="0.2">
      <c r="N86" s="6"/>
      <c r="T86"/>
    </row>
    <row r="87" spans="2:20" x14ac:dyDescent="0.2">
      <c r="N87" s="6"/>
      <c r="T87"/>
    </row>
    <row r="88" spans="2:20" x14ac:dyDescent="0.2">
      <c r="N88" s="6"/>
      <c r="T88"/>
    </row>
    <row r="89" spans="2:20" x14ac:dyDescent="0.2">
      <c r="N89" s="6"/>
      <c r="T89"/>
    </row>
    <row r="90" spans="2:20" x14ac:dyDescent="0.2">
      <c r="N90" s="6"/>
      <c r="T90"/>
    </row>
    <row r="91" spans="2:20" x14ac:dyDescent="0.2">
      <c r="N91" s="6"/>
      <c r="T91"/>
    </row>
    <row r="92" spans="2:20" x14ac:dyDescent="0.2">
      <c r="N92" s="6"/>
      <c r="T92"/>
    </row>
    <row r="93" spans="2:20" x14ac:dyDescent="0.2">
      <c r="N93" s="6"/>
      <c r="T93"/>
    </row>
    <row r="94" spans="2:20" x14ac:dyDescent="0.2">
      <c r="N94" s="6"/>
      <c r="T94"/>
    </row>
    <row r="95" spans="2:20" x14ac:dyDescent="0.2">
      <c r="N95" s="6"/>
      <c r="T95"/>
    </row>
    <row r="96" spans="2:20" x14ac:dyDescent="0.2">
      <c r="N96" s="6"/>
      <c r="T96"/>
    </row>
    <row r="97" spans="14:20" x14ac:dyDescent="0.2">
      <c r="N97" s="6"/>
      <c r="T97"/>
    </row>
    <row r="98" spans="14:20" x14ac:dyDescent="0.2">
      <c r="N98" s="6"/>
      <c r="T98"/>
    </row>
    <row r="99" spans="14:20" x14ac:dyDescent="0.2">
      <c r="N99" s="6"/>
      <c r="T99"/>
    </row>
    <row r="100" spans="14:20" x14ac:dyDescent="0.2">
      <c r="N100" s="6"/>
      <c r="T100"/>
    </row>
    <row r="101" spans="14:20" x14ac:dyDescent="0.2">
      <c r="N101" s="6"/>
      <c r="T101"/>
    </row>
    <row r="102" spans="14:20" x14ac:dyDescent="0.2">
      <c r="N102" s="6"/>
      <c r="T102"/>
    </row>
    <row r="103" spans="14:20" x14ac:dyDescent="0.2">
      <c r="N103" s="6"/>
      <c r="T103"/>
    </row>
    <row r="104" spans="14:20" x14ac:dyDescent="0.2">
      <c r="N104" s="6"/>
      <c r="T104"/>
    </row>
    <row r="105" spans="14:20" x14ac:dyDescent="0.2">
      <c r="N105" s="6"/>
      <c r="T105"/>
    </row>
    <row r="106" spans="14:20" x14ac:dyDescent="0.2">
      <c r="N106" s="6"/>
      <c r="T106"/>
    </row>
    <row r="107" spans="14:20" x14ac:dyDescent="0.2">
      <c r="N107" s="6"/>
      <c r="T107"/>
    </row>
    <row r="108" spans="14:20" x14ac:dyDescent="0.2">
      <c r="N108" s="6"/>
      <c r="T108"/>
    </row>
    <row r="109" spans="14:20" x14ac:dyDescent="0.2">
      <c r="N109" s="6"/>
      <c r="T109"/>
    </row>
    <row r="110" spans="14:20" x14ac:dyDescent="0.2">
      <c r="N110" s="6"/>
      <c r="T110"/>
    </row>
    <row r="111" spans="14:20" x14ac:dyDescent="0.2">
      <c r="N111" s="6"/>
      <c r="T111"/>
    </row>
    <row r="112" spans="14:20" x14ac:dyDescent="0.2">
      <c r="N112" s="6"/>
      <c r="T112"/>
    </row>
    <row r="113" spans="14:20" x14ac:dyDescent="0.2">
      <c r="N113" s="6"/>
      <c r="T113"/>
    </row>
    <row r="114" spans="14:20" x14ac:dyDescent="0.2">
      <c r="N114" s="6"/>
      <c r="T114"/>
    </row>
    <row r="115" spans="14:20" x14ac:dyDescent="0.2">
      <c r="N115" s="6"/>
      <c r="T115"/>
    </row>
    <row r="116" spans="14:20" x14ac:dyDescent="0.2">
      <c r="N116" s="6"/>
      <c r="T116"/>
    </row>
    <row r="117" spans="14:20" x14ac:dyDescent="0.2">
      <c r="N117" s="6"/>
      <c r="T117"/>
    </row>
    <row r="118" spans="14:20" x14ac:dyDescent="0.2">
      <c r="N118" s="6"/>
      <c r="T118"/>
    </row>
    <row r="119" spans="14:20" x14ac:dyDescent="0.2">
      <c r="N119" s="6"/>
      <c r="T119"/>
    </row>
    <row r="120" spans="14:20" x14ac:dyDescent="0.2">
      <c r="N120" s="6"/>
      <c r="T120"/>
    </row>
    <row r="121" spans="14:20" x14ac:dyDescent="0.2">
      <c r="N121" s="6"/>
      <c r="T121"/>
    </row>
    <row r="122" spans="14:20" x14ac:dyDescent="0.2">
      <c r="N122" s="6"/>
      <c r="T122"/>
    </row>
    <row r="123" spans="14:20" x14ac:dyDescent="0.2">
      <c r="N123" s="6"/>
      <c r="T123"/>
    </row>
    <row r="124" spans="14:20" x14ac:dyDescent="0.2">
      <c r="N124" s="6"/>
      <c r="T124"/>
    </row>
    <row r="125" spans="14:20" x14ac:dyDescent="0.2">
      <c r="N125" s="6"/>
      <c r="T125"/>
    </row>
    <row r="126" spans="14:20" x14ac:dyDescent="0.2">
      <c r="N126" s="6"/>
      <c r="T126"/>
    </row>
    <row r="127" spans="14:20" x14ac:dyDescent="0.2">
      <c r="N127" s="6"/>
      <c r="T127"/>
    </row>
    <row r="128" spans="14:20" x14ac:dyDescent="0.2">
      <c r="N128" s="6"/>
      <c r="T128"/>
    </row>
    <row r="129" spans="14:20" x14ac:dyDescent="0.2">
      <c r="N129" s="6"/>
      <c r="T129"/>
    </row>
    <row r="130" spans="14:20" x14ac:dyDescent="0.2">
      <c r="N130" s="6"/>
      <c r="T130"/>
    </row>
    <row r="131" spans="14:20" x14ac:dyDescent="0.2">
      <c r="N131" s="6"/>
      <c r="T131"/>
    </row>
    <row r="132" spans="14:20" x14ac:dyDescent="0.2">
      <c r="N132" s="6"/>
      <c r="T132"/>
    </row>
    <row r="133" spans="14:20" x14ac:dyDescent="0.2">
      <c r="N133" s="6"/>
      <c r="T133"/>
    </row>
    <row r="134" spans="14:20" x14ac:dyDescent="0.2">
      <c r="N134" s="6"/>
      <c r="T134"/>
    </row>
    <row r="135" spans="14:20" x14ac:dyDescent="0.2">
      <c r="N135" s="6"/>
      <c r="T135"/>
    </row>
    <row r="136" spans="14:20" x14ac:dyDescent="0.2">
      <c r="N136" s="6"/>
      <c r="T136"/>
    </row>
    <row r="137" spans="14:20" x14ac:dyDescent="0.2">
      <c r="N137" s="6"/>
      <c r="T137"/>
    </row>
    <row r="138" spans="14:20" x14ac:dyDescent="0.2">
      <c r="N138" s="6"/>
      <c r="T138"/>
    </row>
    <row r="139" spans="14:20" x14ac:dyDescent="0.2">
      <c r="N139" s="6"/>
      <c r="T139"/>
    </row>
    <row r="140" spans="14:20" x14ac:dyDescent="0.2">
      <c r="N140" s="6"/>
      <c r="T140"/>
    </row>
    <row r="141" spans="14:20" x14ac:dyDescent="0.2">
      <c r="N141" s="6"/>
      <c r="T141"/>
    </row>
    <row r="142" spans="14:20" x14ac:dyDescent="0.2">
      <c r="N142" s="6"/>
      <c r="T142"/>
    </row>
    <row r="143" spans="14:20" x14ac:dyDescent="0.2">
      <c r="N143" s="6"/>
      <c r="T143"/>
    </row>
    <row r="144" spans="14:20" x14ac:dyDescent="0.2">
      <c r="N144" s="6"/>
      <c r="T144"/>
    </row>
    <row r="145" spans="14:20" x14ac:dyDescent="0.2">
      <c r="N145" s="6"/>
      <c r="T145"/>
    </row>
    <row r="146" spans="14:20" x14ac:dyDescent="0.2">
      <c r="N146" s="6"/>
      <c r="T146"/>
    </row>
    <row r="147" spans="14:20" x14ac:dyDescent="0.2">
      <c r="N147" s="6"/>
      <c r="T147"/>
    </row>
    <row r="148" spans="14:20" x14ac:dyDescent="0.2">
      <c r="N148" s="6"/>
      <c r="T148"/>
    </row>
    <row r="149" spans="14:20" x14ac:dyDescent="0.2">
      <c r="N149" s="6"/>
      <c r="T149"/>
    </row>
    <row r="150" spans="14:20" x14ac:dyDescent="0.2">
      <c r="N150" s="6"/>
      <c r="T150"/>
    </row>
    <row r="151" spans="14:20" x14ac:dyDescent="0.2">
      <c r="N151" s="6"/>
      <c r="T151"/>
    </row>
    <row r="152" spans="14:20" x14ac:dyDescent="0.2">
      <c r="N152" s="6"/>
      <c r="T152"/>
    </row>
    <row r="153" spans="14:20" x14ac:dyDescent="0.2">
      <c r="N153" s="6"/>
      <c r="T153"/>
    </row>
    <row r="154" spans="14:20" x14ac:dyDescent="0.2">
      <c r="N154" s="6"/>
      <c r="T154"/>
    </row>
    <row r="155" spans="14:20" x14ac:dyDescent="0.2">
      <c r="N155" s="6"/>
      <c r="T155"/>
    </row>
    <row r="156" spans="14:20" x14ac:dyDescent="0.2">
      <c r="N156" s="6"/>
      <c r="T156"/>
    </row>
    <row r="157" spans="14:20" x14ac:dyDescent="0.2">
      <c r="N157" s="6"/>
      <c r="T157"/>
    </row>
    <row r="158" spans="14:20" x14ac:dyDescent="0.2">
      <c r="N158" s="6"/>
      <c r="T158"/>
    </row>
    <row r="159" spans="14:20" x14ac:dyDescent="0.2">
      <c r="N159" s="6"/>
      <c r="T159"/>
    </row>
    <row r="160" spans="14:20" x14ac:dyDescent="0.2">
      <c r="N160" s="6"/>
      <c r="T160"/>
    </row>
    <row r="161" spans="14:20" x14ac:dyDescent="0.2">
      <c r="N161" s="6"/>
      <c r="T161"/>
    </row>
    <row r="162" spans="14:20" x14ac:dyDescent="0.2">
      <c r="N162" s="6"/>
      <c r="T162"/>
    </row>
    <row r="163" spans="14:20" x14ac:dyDescent="0.2">
      <c r="N163" s="6"/>
      <c r="T163"/>
    </row>
    <row r="164" spans="14:20" x14ac:dyDescent="0.2">
      <c r="N164" s="6"/>
      <c r="T164"/>
    </row>
    <row r="165" spans="14:20" x14ac:dyDescent="0.2">
      <c r="N165" s="6"/>
      <c r="T165"/>
    </row>
    <row r="166" spans="14:20" x14ac:dyDescent="0.2">
      <c r="N166" s="6"/>
      <c r="T166"/>
    </row>
    <row r="167" spans="14:20" x14ac:dyDescent="0.2">
      <c r="N167" s="6"/>
      <c r="T167"/>
    </row>
    <row r="168" spans="14:20" x14ac:dyDescent="0.2">
      <c r="N168" s="6"/>
      <c r="T168"/>
    </row>
    <row r="169" spans="14:20" x14ac:dyDescent="0.2">
      <c r="N169" s="6"/>
      <c r="T169"/>
    </row>
    <row r="170" spans="14:20" x14ac:dyDescent="0.2">
      <c r="N170" s="6"/>
      <c r="T170"/>
    </row>
    <row r="171" spans="14:20" x14ac:dyDescent="0.2">
      <c r="N171" s="6"/>
      <c r="T171"/>
    </row>
    <row r="172" spans="14:20" x14ac:dyDescent="0.2">
      <c r="N172" s="6"/>
      <c r="T172"/>
    </row>
    <row r="173" spans="14:20" x14ac:dyDescent="0.2">
      <c r="N173" s="6"/>
      <c r="T173"/>
    </row>
    <row r="174" spans="14:20" x14ac:dyDescent="0.2">
      <c r="N174" s="6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65022A-1AA8-4B26-9165-47C96D9EA566}"/>
</file>

<file path=customXml/itemProps2.xml><?xml version="1.0" encoding="utf-8"?>
<ds:datastoreItem xmlns:ds="http://schemas.openxmlformats.org/officeDocument/2006/customXml" ds:itemID="{3681A314-2E91-4579-8F01-CAD3B2FC6057}"/>
</file>

<file path=customXml/itemProps3.xml><?xml version="1.0" encoding="utf-8"?>
<ds:datastoreItem xmlns:ds="http://schemas.openxmlformats.org/officeDocument/2006/customXml" ds:itemID="{403A9E2E-C529-4B49-BA0B-4899A92282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2A</vt:lpstr>
    </vt:vector>
  </TitlesOfParts>
  <Company>mdp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Darlene Young</cp:lastModifiedBy>
  <dcterms:created xsi:type="dcterms:W3CDTF">2003-04-24T14:06:32Z</dcterms:created>
  <dcterms:modified xsi:type="dcterms:W3CDTF">2016-11-21T21:46:18Z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