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495" windowHeight="11445" activeTab="0"/>
  </bookViews>
  <sheets>
    <sheet name="Table 3B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<sst xmlns="http://schemas.openxmlformats.org/spreadsheetml/2006/main" count="66" uniqueCount="51">
  <si>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 xml:space="preserve">SOURCE:  U. S. Department of Commerce.  Bureau of the Census. Reported and Imputed Data.  </t>
  </si>
  <si>
    <t>Prepared by MD Department of Planning. Planning Data Services. 2008.</t>
  </si>
  <si>
    <t>WORCESTER</t>
  </si>
  <si>
    <t>WICOMICO</t>
  </si>
  <si>
    <t>SOMERSET</t>
  </si>
  <si>
    <t>DORCHESTER</t>
  </si>
  <si>
    <t>LOWER EASTERN SHORE</t>
  </si>
  <si>
    <t>TALBOT</t>
  </si>
  <si>
    <t>QUEEN ANNE'S</t>
  </si>
  <si>
    <t>KENT</t>
  </si>
  <si>
    <t>CECIL</t>
  </si>
  <si>
    <t>CAROLINE</t>
  </si>
  <si>
    <t>UPPER EASTERN SHORE</t>
  </si>
  <si>
    <t>WASHINGTON</t>
  </si>
  <si>
    <t>GARRETT</t>
  </si>
  <si>
    <t>ALLEGANY</t>
  </si>
  <si>
    <t>WESTERN MARYLAND</t>
  </si>
  <si>
    <t>ST. MARY'S</t>
  </si>
  <si>
    <t>CHARLES</t>
  </si>
  <si>
    <t>CALVERT</t>
  </si>
  <si>
    <t>SOUTHERN MARYLAND</t>
  </si>
  <si>
    <t>PRINCE GEORGE'S</t>
  </si>
  <si>
    <t>MONTGOMERY</t>
  </si>
  <si>
    <t>FREDERICK</t>
  </si>
  <si>
    <t>SUBURBAN WASHINGTON</t>
  </si>
  <si>
    <t>BALTIMORE CITY</t>
  </si>
  <si>
    <t>HOWARD</t>
  </si>
  <si>
    <t>HARFORD</t>
  </si>
  <si>
    <t>CARROLL</t>
  </si>
  <si>
    <t>BALTIMORE COUNTY</t>
  </si>
  <si>
    <t>ANNE ARUNDEL</t>
  </si>
  <si>
    <t>BALTIMORE REGION</t>
  </si>
  <si>
    <t>NON METRO NON MICRO COUNTIES</t>
  </si>
  <si>
    <t>MICROPOLITAN COUNTIES</t>
  </si>
  <si>
    <t>METROPOLITAN COUNTIES</t>
  </si>
  <si>
    <t>STATE BALANCE (minus Baltimore City)</t>
  </si>
  <si>
    <t>STATE BALANCE</t>
  </si>
  <si>
    <t>NEW SUBURBAN COUNTIES</t>
  </si>
  <si>
    <t>OLD SUBURBAN COUNTIES</t>
  </si>
  <si>
    <t>MARYLAND</t>
  </si>
  <si>
    <t>Percent</t>
  </si>
  <si>
    <t>Net</t>
  </si>
  <si>
    <t>Family</t>
  </si>
  <si>
    <t>Total</t>
  </si>
  <si>
    <t>Single</t>
  </si>
  <si>
    <t>State Percent</t>
  </si>
  <si>
    <t>County Rank</t>
  </si>
  <si>
    <t>Change</t>
  </si>
  <si>
    <t>Single Family Housing Units</t>
  </si>
  <si>
    <t>Total Housing Units</t>
  </si>
  <si>
    <t>Table 3B. COMPARISON OF TOTAL AND SINGLE FAMILY HOUSING AUTHORIZED FOR CONSTRUCTION:  2007 AND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</si>
</sst>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0" fillId="0" borderId="0">
      <alignment/>
      <protection/>
    </xf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41" fontId="0" fillId="0" borderId="0" xfId="0" applyNumberFormat="1" applyBorder="1" applyAlignment="1">
      <alignment/>
    </xf>
    <xf numFmtId="3" fontId="18" fillId="0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41" fontId="18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Y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6.00390625" style="0" bestFit="1" customWidth="1"/>
  </cols>
  <sheetData>
    <row r="6" spans="2:15" ht="15.75">
      <c r="B6" s="24" t="s">
        <v>50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15" ht="15.7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15.7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21" ht="15.75">
      <c r="B9" s="24"/>
      <c r="C9" s="24"/>
      <c r="D9" s="24"/>
      <c r="E9" s="23">
        <v>2007</v>
      </c>
      <c r="F9" s="23"/>
      <c r="G9" s="23"/>
      <c r="H9" s="23">
        <v>2005</v>
      </c>
      <c r="I9" s="24"/>
      <c r="J9" s="25" t="s">
        <v>49</v>
      </c>
      <c r="K9" s="25"/>
      <c r="L9" s="25"/>
      <c r="M9" s="25"/>
      <c r="N9" s="25"/>
      <c r="O9" s="25"/>
      <c r="P9" s="25" t="s">
        <v>48</v>
      </c>
      <c r="Q9" s="25"/>
      <c r="R9" s="25"/>
      <c r="S9" s="25"/>
      <c r="T9" s="25"/>
      <c r="U9" s="25"/>
    </row>
    <row r="10" spans="2:21" ht="15.75">
      <c r="B10" s="24"/>
      <c r="C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21" ht="15.75">
      <c r="B11" s="24"/>
      <c r="C11" s="24"/>
      <c r="D11" s="23"/>
      <c r="E11" s="23"/>
      <c r="F11" s="23" t="s">
        <v>40</v>
      </c>
      <c r="G11" s="23"/>
      <c r="H11" s="23"/>
      <c r="I11" s="23" t="s">
        <v>40</v>
      </c>
      <c r="J11" s="25" t="s">
        <v>47</v>
      </c>
      <c r="K11" s="25"/>
      <c r="L11" s="25" t="s">
        <v>46</v>
      </c>
      <c r="M11" s="25"/>
      <c r="N11" s="25" t="s">
        <v>45</v>
      </c>
      <c r="O11" s="25"/>
      <c r="P11" s="25" t="s">
        <v>47</v>
      </c>
      <c r="Q11" s="25"/>
      <c r="R11" s="25" t="s">
        <v>46</v>
      </c>
      <c r="S11" s="25"/>
      <c r="T11" s="25" t="s">
        <v>45</v>
      </c>
      <c r="U11" s="25"/>
    </row>
    <row r="12" spans="2:17" ht="15.75">
      <c r="B12" s="24"/>
      <c r="C12" s="24"/>
      <c r="D12" s="23"/>
      <c r="E12" s="23" t="s">
        <v>44</v>
      </c>
      <c r="F12" s="23" t="s">
        <v>44</v>
      </c>
      <c r="G12" s="23"/>
      <c r="H12" s="23" t="s">
        <v>44</v>
      </c>
      <c r="I12" s="23" t="s">
        <v>44</v>
      </c>
      <c r="J12" s="24"/>
      <c r="K12" s="24"/>
      <c r="P12" s="24"/>
      <c r="Q12" s="24"/>
    </row>
    <row r="13" spans="2:21" ht="15.75">
      <c r="B13" s="24"/>
      <c r="C13" s="24"/>
      <c r="D13" s="23" t="s">
        <v>43</v>
      </c>
      <c r="E13" s="23" t="s">
        <v>42</v>
      </c>
      <c r="F13" s="23" t="s">
        <v>42</v>
      </c>
      <c r="G13" s="23" t="s">
        <v>43</v>
      </c>
      <c r="H13" s="23" t="s">
        <v>42</v>
      </c>
      <c r="I13" s="23" t="s">
        <v>42</v>
      </c>
      <c r="J13" s="23" t="s">
        <v>41</v>
      </c>
      <c r="K13" s="23" t="s">
        <v>40</v>
      </c>
      <c r="L13" s="23">
        <v>2007</v>
      </c>
      <c r="M13" s="23">
        <v>2005</v>
      </c>
      <c r="N13" s="23">
        <v>2007</v>
      </c>
      <c r="O13" s="23">
        <v>2005</v>
      </c>
      <c r="P13" s="23" t="s">
        <v>41</v>
      </c>
      <c r="Q13" s="23" t="s">
        <v>40</v>
      </c>
      <c r="R13" s="23">
        <v>2007</v>
      </c>
      <c r="S13" s="23">
        <v>2005</v>
      </c>
      <c r="T13" s="23">
        <v>2007</v>
      </c>
      <c r="U13" s="23">
        <v>2005</v>
      </c>
    </row>
    <row r="14" spans="2:21" ht="12.75">
      <c r="B14" s="2"/>
      <c r="C14" s="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2"/>
      <c r="Q14" s="12"/>
      <c r="R14" s="12"/>
      <c r="S14" s="12"/>
      <c r="T14" s="12"/>
      <c r="U14" s="12"/>
    </row>
    <row r="15" spans="1:21" ht="12.75">
      <c r="A15">
        <v>1</v>
      </c>
      <c r="B15" s="22" t="s">
        <v>39</v>
      </c>
      <c r="C15" s="14"/>
      <c r="D15" s="9">
        <f>(D27+D35+D40+D45+D50+D57)</f>
        <v>18582</v>
      </c>
      <c r="E15" s="9">
        <f>(E27+E35+E40+E45+E50+E57)</f>
        <v>13232</v>
      </c>
      <c r="F15" s="5">
        <f>(E15/D15)</f>
        <v>0.7120869658809601</v>
      </c>
      <c r="G15" s="9">
        <f>(G27+G35+G40+G45+G50+G57)</f>
        <v>30180</v>
      </c>
      <c r="H15" s="9">
        <f>(H27+H35+H40+H45+H50+H57)</f>
        <v>22909</v>
      </c>
      <c r="I15" s="5">
        <f>(H15/G15)</f>
        <v>0.7590788601722995</v>
      </c>
      <c r="J15" s="8">
        <f>(D15-G15)</f>
        <v>-11598</v>
      </c>
      <c r="K15" s="7">
        <f>(J15/G15)</f>
        <v>-0.3842942345924453</v>
      </c>
      <c r="L15" s="20"/>
      <c r="M15" s="20"/>
      <c r="N15" s="3">
        <f>(D15/D$15)</f>
        <v>1</v>
      </c>
      <c r="O15" s="3">
        <f>(G15/G$15)</f>
        <v>1</v>
      </c>
      <c r="P15" s="6">
        <f>(E15-H15)</f>
        <v>-9677</v>
      </c>
      <c r="Q15" s="5">
        <f>(P15/H15)</f>
        <v>-0.42241040639050154</v>
      </c>
      <c r="R15" s="12"/>
      <c r="S15" s="12"/>
      <c r="T15" s="3">
        <f>(E15/E$15)</f>
        <v>1</v>
      </c>
      <c r="U15" s="3">
        <f>(H15/H$15)</f>
        <v>1</v>
      </c>
    </row>
    <row r="16" spans="1:21" ht="12.75">
      <c r="A16">
        <v>2</v>
      </c>
      <c r="B16" s="14"/>
      <c r="C16" s="14"/>
      <c r="D16" s="9"/>
      <c r="E16" s="9"/>
      <c r="F16" s="20"/>
      <c r="G16" s="9"/>
      <c r="H16" s="9"/>
      <c r="I16" s="20"/>
      <c r="J16" s="21"/>
      <c r="K16" s="21"/>
      <c r="L16" s="20"/>
      <c r="M16" s="20"/>
      <c r="N16" s="20"/>
      <c r="O16" s="20"/>
      <c r="P16" s="12"/>
      <c r="Q16" s="12"/>
      <c r="R16" s="12"/>
      <c r="S16" s="12"/>
      <c r="T16" s="12"/>
      <c r="U16" s="12"/>
    </row>
    <row r="17" spans="1:21" ht="12.75">
      <c r="A17">
        <v>3</v>
      </c>
      <c r="B17" s="1" t="s">
        <v>38</v>
      </c>
      <c r="C17" s="19"/>
      <c r="D17" s="18">
        <f>(D28+D29+D37+D38)</f>
        <v>8616</v>
      </c>
      <c r="E17" s="18">
        <f>(E28+E29+E37+E38)</f>
        <v>4971</v>
      </c>
      <c r="F17" s="5">
        <f>(E17/D17)</f>
        <v>0.5769498607242339</v>
      </c>
      <c r="G17" s="18">
        <f>(G28+G29+G37+G38)</f>
        <v>11447</v>
      </c>
      <c r="H17" s="18">
        <f>(H28+H29+H37+H38)</f>
        <v>8034</v>
      </c>
      <c r="I17" s="5">
        <f>(H17/G17)</f>
        <v>0.701843277714685</v>
      </c>
      <c r="J17" s="8">
        <f>(D17-G17)</f>
        <v>-2831</v>
      </c>
      <c r="K17" s="7">
        <f>(J17/G17)</f>
        <v>-0.24731370664803004</v>
      </c>
      <c r="L17" s="12"/>
      <c r="M17" s="12"/>
      <c r="N17" s="3">
        <f>(D17/D$15)</f>
        <v>0.4636745237326445</v>
      </c>
      <c r="O17" s="3">
        <f>(G17/G$15)</f>
        <v>0.3792909211398277</v>
      </c>
      <c r="P17" s="6">
        <f>(E17-H17)</f>
        <v>-3063</v>
      </c>
      <c r="Q17" s="5">
        <f>(P17/H17)</f>
        <v>-0.38125466766243465</v>
      </c>
      <c r="R17" s="12"/>
      <c r="S17" s="12"/>
      <c r="T17" s="3">
        <f>(E17/E$15)</f>
        <v>0.375680169286578</v>
      </c>
      <c r="U17" s="3">
        <f>(H17/H$15)</f>
        <v>0.3506918678248723</v>
      </c>
    </row>
    <row r="18" spans="1:21" ht="12.75">
      <c r="A18">
        <v>4</v>
      </c>
      <c r="B18" s="1" t="s">
        <v>37</v>
      </c>
      <c r="C18" s="19"/>
      <c r="D18" s="18">
        <f>(D30+D31+D32+D36+D41+D42+D43+D52+D54)</f>
        <v>6804</v>
      </c>
      <c r="E18" s="18">
        <f>(E30+E31+E32+E36+E41+E42+E43+E52+E54)</f>
        <v>5658</v>
      </c>
      <c r="F18" s="5">
        <f>(E18/D18)</f>
        <v>0.8315696649029982</v>
      </c>
      <c r="G18" s="18">
        <f>(G30+G31+G32+G36+G41+G42+G43+G52+G54)</f>
        <v>11045</v>
      </c>
      <c r="H18" s="18">
        <f>(H30+H31+H32+H36+H41+H42+H43+H52+H54)</f>
        <v>9079</v>
      </c>
      <c r="I18" s="5">
        <f>(H18/G18)</f>
        <v>0.822000905387053</v>
      </c>
      <c r="J18" s="8">
        <f>(D18-G18)</f>
        <v>-4241</v>
      </c>
      <c r="K18" s="7">
        <f>(J18/G18)</f>
        <v>-0.383974649162517</v>
      </c>
      <c r="L18" s="12"/>
      <c r="M18" s="12"/>
      <c r="N18" s="3">
        <f>(D18/D$15)</f>
        <v>0.3661608007749435</v>
      </c>
      <c r="O18" s="3">
        <f>(G18/G$15)</f>
        <v>0.36597084161696486</v>
      </c>
      <c r="P18" s="6">
        <f>(E18-H18)</f>
        <v>-3421</v>
      </c>
      <c r="Q18" s="5">
        <f>(P18/H18)</f>
        <v>-0.3768036127326798</v>
      </c>
      <c r="R18" s="12"/>
      <c r="S18" s="12"/>
      <c r="T18" s="3">
        <f>(E18/E$15)</f>
        <v>0.42759975816203144</v>
      </c>
      <c r="U18" s="3">
        <f>(H18/H$15)</f>
        <v>0.3963071282028897</v>
      </c>
    </row>
    <row r="19" spans="1:21" ht="12.75">
      <c r="A19">
        <v>5</v>
      </c>
      <c r="B19" s="1" t="s">
        <v>36</v>
      </c>
      <c r="C19" s="19"/>
      <c r="D19" s="18">
        <f>(D20+D21)</f>
        <v>3162</v>
      </c>
      <c r="E19" s="18">
        <f>(E20+E21)</f>
        <v>2603</v>
      </c>
      <c r="F19" s="5">
        <f>(E19/D19)</f>
        <v>0.823213156230234</v>
      </c>
      <c r="G19" s="18">
        <f>(G20+G21)</f>
        <v>7688</v>
      </c>
      <c r="H19" s="18">
        <f>(H20+H21)</f>
        <v>5796</v>
      </c>
      <c r="I19" s="5">
        <f>(H19/G19)</f>
        <v>0.7539021852237253</v>
      </c>
      <c r="J19" s="8">
        <f>(D19-G19)</f>
        <v>-4526</v>
      </c>
      <c r="K19" s="7">
        <f>(J19/G19)</f>
        <v>-0.5887096774193549</v>
      </c>
      <c r="L19" s="12"/>
      <c r="M19" s="12"/>
      <c r="N19" s="3">
        <f>(D19/D$15)</f>
        <v>0.17016467549241202</v>
      </c>
      <c r="O19" s="3">
        <f>(G19/G$15)</f>
        <v>0.25473823724320743</v>
      </c>
      <c r="P19" s="6">
        <f>(E19-H19)</f>
        <v>-3193</v>
      </c>
      <c r="Q19" s="5">
        <f>(P19/H19)</f>
        <v>-0.5508971704623878</v>
      </c>
      <c r="R19" s="12"/>
      <c r="S19" s="12"/>
      <c r="T19" s="3">
        <f>(E19/E$15)</f>
        <v>0.19672007255139057</v>
      </c>
      <c r="U19" s="3">
        <f>(H19/H$15)</f>
        <v>0.25300100397223796</v>
      </c>
    </row>
    <row r="20" spans="1:21" ht="12.75">
      <c r="A20">
        <v>6</v>
      </c>
      <c r="B20" s="1" t="s">
        <v>25</v>
      </c>
      <c r="C20" s="19"/>
      <c r="D20" s="18">
        <f>(D33)</f>
        <v>319</v>
      </c>
      <c r="E20" s="18">
        <f>(E33)</f>
        <v>204</v>
      </c>
      <c r="F20" s="5">
        <f>(E20/D20)</f>
        <v>0.6394984326018809</v>
      </c>
      <c r="G20" s="18">
        <f>(G33)</f>
        <v>1256</v>
      </c>
      <c r="H20" s="18">
        <f>(H33)</f>
        <v>643</v>
      </c>
      <c r="I20" s="5">
        <f>(H20/G20)</f>
        <v>0.5119426751592356</v>
      </c>
      <c r="J20" s="8">
        <f>(D20-G20)</f>
        <v>-937</v>
      </c>
      <c r="K20" s="7">
        <f>(J20/G20)</f>
        <v>-0.7460191082802548</v>
      </c>
      <c r="L20" s="4"/>
      <c r="M20" s="17"/>
      <c r="N20" s="3">
        <f>(D20/D$15)</f>
        <v>0.01716715100635023</v>
      </c>
      <c r="O20" s="3">
        <f>(G20/G$15)</f>
        <v>0.041616964877402254</v>
      </c>
      <c r="P20" s="6">
        <f>(E20-H20)</f>
        <v>-439</v>
      </c>
      <c r="Q20" s="5">
        <f>(P20/H20)</f>
        <v>-0.6827371695178849</v>
      </c>
      <c r="R20" s="4"/>
      <c r="S20" s="4"/>
      <c r="T20" s="3">
        <f>(E20/E$15)</f>
        <v>0.015417170495767836</v>
      </c>
      <c r="U20" s="3">
        <f>(H20/H$15)</f>
        <v>0.028067571696713083</v>
      </c>
    </row>
    <row r="21" spans="1:21" ht="12.75">
      <c r="A21">
        <v>7</v>
      </c>
      <c r="B21" s="1" t="s">
        <v>35</v>
      </c>
      <c r="D21" s="11">
        <f>(D46+D47+D48+D51+D53+D55+D58+D59+D60+D61)</f>
        <v>2843</v>
      </c>
      <c r="E21" s="11">
        <f>(E46+E47+E48+E51+E53+E55+E58+E59+E60+E61)</f>
        <v>2399</v>
      </c>
      <c r="F21" s="5">
        <f>(E21/D21)</f>
        <v>0.8438269433696799</v>
      </c>
      <c r="G21" s="11">
        <f>(G46+G47+G48+G51+G53+G55+G58+G59+G60+G61)</f>
        <v>6432</v>
      </c>
      <c r="H21" s="11">
        <f>(H46+H47+H48+H51+H53+H55+H58+H59+H60+H61)</f>
        <v>5153</v>
      </c>
      <c r="I21" s="5">
        <f>(H21/G21)</f>
        <v>0.8011504975124378</v>
      </c>
      <c r="J21" s="8">
        <f>(D21-G21)</f>
        <v>-3589</v>
      </c>
      <c r="K21" s="7">
        <f>(J21/G21)</f>
        <v>-0.5579912935323383</v>
      </c>
      <c r="N21" s="3">
        <f>(D21/D$15)</f>
        <v>0.15299752448606177</v>
      </c>
      <c r="O21" s="3">
        <f>(G21/G$15)</f>
        <v>0.21312127236580516</v>
      </c>
      <c r="P21" s="6">
        <f>(E21-H21)</f>
        <v>-2754</v>
      </c>
      <c r="Q21" s="5">
        <f>(P21/H21)</f>
        <v>-0.5344459538133126</v>
      </c>
      <c r="T21" s="3">
        <f>(E21/E$15)</f>
        <v>0.18130290205562274</v>
      </c>
      <c r="U21" s="3">
        <f>(H21/H$15)</f>
        <v>0.2249334322755249</v>
      </c>
    </row>
    <row r="22" spans="1:8" ht="12.75">
      <c r="A22">
        <v>8</v>
      </c>
      <c r="B22" s="1"/>
      <c r="D22" s="11"/>
      <c r="E22" s="11"/>
      <c r="G22" s="11"/>
      <c r="H22" s="11"/>
    </row>
    <row r="23" spans="1:21" ht="12.75">
      <c r="A23">
        <v>9</v>
      </c>
      <c r="B23" s="1" t="s">
        <v>34</v>
      </c>
      <c r="C23" s="15"/>
      <c r="D23" s="9">
        <f>(D28+D29+D30+D31+D32+D33+D36+D37+D38+D41+D42+D46+D48+D52+D54+D59+D60)</f>
        <v>16039</v>
      </c>
      <c r="E23" s="9">
        <f>(E28+E29+E30+E31+E32+E33+E36+E37+E38+E41+E42+E46+E48+E52+E54+E59+E60)</f>
        <v>10893</v>
      </c>
      <c r="F23" s="5">
        <f>(E23/D23)</f>
        <v>0.6791570546792194</v>
      </c>
      <c r="G23" s="9">
        <f>(G28+G29+G30+G31+G32+G33+G36+G37+G38+G41+G42+G46+G48+G52+G54+G59+G60)</f>
        <v>26026</v>
      </c>
      <c r="H23" s="9">
        <f>(H28+H29+H30+H31+H32+H33+H36+H37+H38+H41+H42+H46+H48+H52+H54+H59+H60)</f>
        <v>19371</v>
      </c>
      <c r="I23" s="5">
        <f>(H23/G23)</f>
        <v>0.7442941673710904</v>
      </c>
      <c r="J23" s="8">
        <f>(D23-G23)</f>
        <v>-9987</v>
      </c>
      <c r="K23" s="7">
        <f>(J23/G23)</f>
        <v>-0.3837316529624222</v>
      </c>
      <c r="L23" s="12"/>
      <c r="M23" s="12"/>
      <c r="N23" s="3">
        <f>(D23/D$15)</f>
        <v>0.8631471316327629</v>
      </c>
      <c r="O23" s="3">
        <f>(G23/G$15)</f>
        <v>0.8623591782637509</v>
      </c>
      <c r="P23" s="6">
        <f>(E23-H23)</f>
        <v>-8478</v>
      </c>
      <c r="Q23" s="5">
        <f>(P23/H23)</f>
        <v>-0.43766455010066596</v>
      </c>
      <c r="R23" s="12"/>
      <c r="S23" s="12"/>
      <c r="T23" s="3">
        <f>(E23/E$15)</f>
        <v>0.8232315598548973</v>
      </c>
      <c r="U23" s="3">
        <f>(H23/H$15)</f>
        <v>0.8455628792177746</v>
      </c>
    </row>
    <row r="24" spans="1:21" ht="12.75">
      <c r="A24">
        <v>10</v>
      </c>
      <c r="B24" s="1" t="s">
        <v>33</v>
      </c>
      <c r="C24" s="15"/>
      <c r="D24" s="9">
        <f>(D43+D55+D58+D61)</f>
        <v>1963</v>
      </c>
      <c r="E24" s="9">
        <f>(E43+E55+E58+E61)</f>
        <v>1808</v>
      </c>
      <c r="F24" s="5">
        <f>(E24/D24)</f>
        <v>0.9210392256749873</v>
      </c>
      <c r="G24" s="9">
        <f>(G43+G55+G58+G61)</f>
        <v>3252</v>
      </c>
      <c r="H24" s="9">
        <f>(H43+H55+H58+H61)</f>
        <v>2661</v>
      </c>
      <c r="I24" s="5">
        <f>(H24/G24)</f>
        <v>0.8182656826568265</v>
      </c>
      <c r="J24" s="8">
        <f>(D24-G24)</f>
        <v>-1289</v>
      </c>
      <c r="K24" s="7">
        <f>(J24/G24)</f>
        <v>-0.39637146371463716</v>
      </c>
      <c r="L24" s="12"/>
      <c r="M24" s="12"/>
      <c r="N24" s="3">
        <f>(D24/D$15)</f>
        <v>0.10563986653750941</v>
      </c>
      <c r="O24" s="3">
        <f>(G24/G$15)</f>
        <v>0.1077534791252485</v>
      </c>
      <c r="P24" s="6">
        <f>(E24-H24)</f>
        <v>-853</v>
      </c>
      <c r="Q24" s="5">
        <f>(P24/H24)</f>
        <v>-0.3205561818865088</v>
      </c>
      <c r="R24" s="12"/>
      <c r="S24" s="12"/>
      <c r="T24" s="3">
        <f>(E24/E$15)</f>
        <v>0.13663845223700122</v>
      </c>
      <c r="U24" s="3">
        <f>(H24/H$15)</f>
        <v>0.11615522283818587</v>
      </c>
    </row>
    <row r="25" spans="1:21" ht="12.75">
      <c r="A25">
        <v>11</v>
      </c>
      <c r="B25" s="1" t="s">
        <v>32</v>
      </c>
      <c r="C25" s="15"/>
      <c r="D25" s="9">
        <f>(D47+D51+D53)</f>
        <v>580</v>
      </c>
      <c r="E25" s="9">
        <f>(E47+E51+E53)</f>
        <v>531</v>
      </c>
      <c r="F25" s="5">
        <f>(E25/D25)</f>
        <v>0.9155172413793103</v>
      </c>
      <c r="G25" s="9">
        <f>(G47+G51+G53)</f>
        <v>902</v>
      </c>
      <c r="H25" s="9">
        <f>(H47+H51+H53)</f>
        <v>877</v>
      </c>
      <c r="I25" s="5">
        <f>(H25/G25)</f>
        <v>0.9722838137472284</v>
      </c>
      <c r="J25" s="8">
        <f>(D25-G25)</f>
        <v>-322</v>
      </c>
      <c r="K25" s="7">
        <f>(J25/G25)</f>
        <v>-0.35698447893569846</v>
      </c>
      <c r="L25" s="12"/>
      <c r="M25" s="12"/>
      <c r="N25" s="3">
        <f>(D25/D$15)</f>
        <v>0.031213001829727693</v>
      </c>
      <c r="O25" s="3">
        <f>(G25/G$15)</f>
        <v>0.029887342611000664</v>
      </c>
      <c r="P25" s="6">
        <f>(E25-H25)</f>
        <v>-346</v>
      </c>
      <c r="Q25" s="5">
        <f>(P25/H25)</f>
        <v>-0.3945267958950969</v>
      </c>
      <c r="R25" s="12"/>
      <c r="S25" s="12"/>
      <c r="T25" s="3">
        <f>(E25/E$15)</f>
        <v>0.04012998790810157</v>
      </c>
      <c r="U25" s="3">
        <f>(H25/H$15)</f>
        <v>0.03828189794403946</v>
      </c>
    </row>
    <row r="26" spans="1:21" ht="12.75">
      <c r="A26">
        <v>12</v>
      </c>
      <c r="B26" s="1"/>
      <c r="C26" s="15"/>
      <c r="D26" s="9"/>
      <c r="E26" s="16"/>
      <c r="F26" s="12"/>
      <c r="G26" s="16"/>
      <c r="H26" s="16"/>
      <c r="I26" s="12"/>
      <c r="J26" s="13"/>
      <c r="K26" s="13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2.75">
      <c r="A27">
        <v>13</v>
      </c>
      <c r="B27" s="1" t="s">
        <v>31</v>
      </c>
      <c r="C27" s="15"/>
      <c r="D27" s="9">
        <f>SUM(D28:D33)</f>
        <v>5986</v>
      </c>
      <c r="E27" s="9">
        <f>SUM(E28:E33)</f>
        <v>4554</v>
      </c>
      <c r="F27" s="5">
        <f>(E27/D27)</f>
        <v>0.7607751419979953</v>
      </c>
      <c r="G27" s="9">
        <f>SUM(G28:G33)</f>
        <v>10933</v>
      </c>
      <c r="H27" s="9">
        <f>SUM(H28:H33)</f>
        <v>8001</v>
      </c>
      <c r="I27" s="5">
        <f>(H27/G27)</f>
        <v>0.7318210921064666</v>
      </c>
      <c r="J27" s="8">
        <f>(D27-G27)</f>
        <v>-4947</v>
      </c>
      <c r="K27" s="7">
        <f>(J27/G27)</f>
        <v>-0.4524833074179091</v>
      </c>
      <c r="L27" s="12"/>
      <c r="M27" s="12"/>
      <c r="N27" s="3">
        <f>(D27/D$15)</f>
        <v>0.32213970509094825</v>
      </c>
      <c r="O27" s="3">
        <f>(G27/G$15)</f>
        <v>0.362259774685222</v>
      </c>
      <c r="P27" s="6">
        <f>(E27-H27)</f>
        <v>-3447</v>
      </c>
      <c r="Q27" s="5">
        <f>(P27/H27)</f>
        <v>-0.43082114735658045</v>
      </c>
      <c r="R27" s="12"/>
      <c r="S27" s="12"/>
      <c r="T27" s="3">
        <f>(E27/E$15)</f>
        <v>0.34416565900846435</v>
      </c>
      <c r="U27" s="3">
        <f>(H27/H$15)</f>
        <v>0.3492513859181981</v>
      </c>
    </row>
    <row r="28" spans="1:21" ht="12.75">
      <c r="A28">
        <v>14</v>
      </c>
      <c r="B28" s="10" t="s">
        <v>30</v>
      </c>
      <c r="D28" s="9">
        <v>1831</v>
      </c>
      <c r="E28" s="9">
        <v>1041</v>
      </c>
      <c r="F28" s="5">
        <f>(E28/D28)</f>
        <v>0.5685417804478428</v>
      </c>
      <c r="G28" s="9">
        <v>2495</v>
      </c>
      <c r="H28" s="9">
        <v>1565</v>
      </c>
      <c r="I28" s="5">
        <f>(H28/G28)</f>
        <v>0.627254509018036</v>
      </c>
      <c r="J28" s="8">
        <f>(D28-G28)</f>
        <v>-664</v>
      </c>
      <c r="K28" s="7">
        <f>(J28/G28)</f>
        <v>-0.26613226452905814</v>
      </c>
      <c r="L28" s="4">
        <v>3</v>
      </c>
      <c r="M28" s="4">
        <v>4</v>
      </c>
      <c r="N28" s="3">
        <f>(D28/D$15)</f>
        <v>0.09853621784522656</v>
      </c>
      <c r="O28" s="3">
        <f>(G28/G$15)</f>
        <v>0.08267064280980782</v>
      </c>
      <c r="P28" s="6">
        <f>(E28-H28)</f>
        <v>-524</v>
      </c>
      <c r="Q28" s="5">
        <f>(P28/H28)</f>
        <v>-0.3348242811501597</v>
      </c>
      <c r="R28" s="4">
        <v>5</v>
      </c>
      <c r="S28" s="4">
        <v>4</v>
      </c>
      <c r="T28" s="3">
        <f>(E28/E$15)</f>
        <v>0.07867291414752116</v>
      </c>
      <c r="U28" s="3">
        <f>(H28/H$15)</f>
        <v>0.06831376314985377</v>
      </c>
    </row>
    <row r="29" spans="1:21" ht="12.75">
      <c r="A29">
        <v>15</v>
      </c>
      <c r="B29" s="10" t="s">
        <v>29</v>
      </c>
      <c r="D29" s="9">
        <v>1143</v>
      </c>
      <c r="E29" s="9">
        <v>1060</v>
      </c>
      <c r="F29" s="5">
        <f>(E29/D29)</f>
        <v>0.9273840769903762</v>
      </c>
      <c r="G29" s="9">
        <v>1936</v>
      </c>
      <c r="H29" s="9">
        <v>1514</v>
      </c>
      <c r="I29" s="5">
        <f>(H29/G29)</f>
        <v>0.7820247933884298</v>
      </c>
      <c r="J29" s="8">
        <f>(D29-G29)</f>
        <v>-793</v>
      </c>
      <c r="K29" s="7">
        <f>(J29/G29)</f>
        <v>-0.40960743801652894</v>
      </c>
      <c r="L29" s="4">
        <v>6</v>
      </c>
      <c r="M29" s="4">
        <v>6</v>
      </c>
      <c r="N29" s="3">
        <f>(D29/D$15)</f>
        <v>0.061511139812721986</v>
      </c>
      <c r="O29" s="3">
        <f>(G29/G$15)</f>
        <v>0.06414844267726971</v>
      </c>
      <c r="P29" s="6">
        <f>(E29-H29)</f>
        <v>-454</v>
      </c>
      <c r="Q29" s="5">
        <f>(P29/H29)</f>
        <v>-0.2998678996036988</v>
      </c>
      <c r="R29" s="4">
        <v>4</v>
      </c>
      <c r="S29" s="4">
        <v>5</v>
      </c>
      <c r="T29" s="3">
        <f>(E29/E$15)</f>
        <v>0.08010882708585249</v>
      </c>
      <c r="U29" s="3">
        <f>(H29/H$15)</f>
        <v>0.06608756383953905</v>
      </c>
    </row>
    <row r="30" spans="1:21" ht="12.75">
      <c r="A30">
        <v>16</v>
      </c>
      <c r="B30" s="10" t="s">
        <v>28</v>
      </c>
      <c r="D30" s="9">
        <v>312</v>
      </c>
      <c r="E30" s="9">
        <v>312</v>
      </c>
      <c r="F30" s="5">
        <f>(E30/D30)</f>
        <v>1</v>
      </c>
      <c r="G30" s="9">
        <v>809</v>
      </c>
      <c r="H30" s="9">
        <v>723</v>
      </c>
      <c r="I30" s="5">
        <f>(H30/G30)</f>
        <v>0.8936959208899876</v>
      </c>
      <c r="J30" s="8">
        <f>(D30-G30)</f>
        <v>-497</v>
      </c>
      <c r="K30" s="7">
        <f>(J30/G30)</f>
        <v>-0.6143386897404203</v>
      </c>
      <c r="L30" s="4">
        <v>17</v>
      </c>
      <c r="M30" s="4">
        <v>14</v>
      </c>
      <c r="N30" s="3">
        <f>(D30/D$15)</f>
        <v>0.016790442363577657</v>
      </c>
      <c r="O30" s="3">
        <f>(G30/G$15)</f>
        <v>0.026805831676607026</v>
      </c>
      <c r="P30" s="6">
        <f>(E30-H30)</f>
        <v>-411</v>
      </c>
      <c r="Q30" s="5">
        <f>(P30/H30)</f>
        <v>-0.5684647302904564</v>
      </c>
      <c r="R30" s="4">
        <v>15</v>
      </c>
      <c r="S30" s="4">
        <v>12</v>
      </c>
      <c r="T30" s="3">
        <f>(E30/E$15)</f>
        <v>0.02357920193470375</v>
      </c>
      <c r="U30" s="3">
        <f>(H30/H$15)</f>
        <v>0.03155964904622637</v>
      </c>
    </row>
    <row r="31" spans="1:21" ht="12.75">
      <c r="A31">
        <v>17</v>
      </c>
      <c r="B31" s="10" t="s">
        <v>27</v>
      </c>
      <c r="D31" s="9">
        <v>993</v>
      </c>
      <c r="E31" s="9">
        <v>824</v>
      </c>
      <c r="F31" s="5">
        <f>(E31/D31)</f>
        <v>0.8298086606243706</v>
      </c>
      <c r="G31" s="9">
        <v>2659</v>
      </c>
      <c r="H31" s="9">
        <v>2216</v>
      </c>
      <c r="I31" s="5">
        <f>(H31/G31)</f>
        <v>0.8333960135389245</v>
      </c>
      <c r="J31" s="8">
        <f>(D31-G31)</f>
        <v>-1666</v>
      </c>
      <c r="K31" s="7">
        <f>(J31/G31)</f>
        <v>-0.6265513350883791</v>
      </c>
      <c r="L31" s="4">
        <v>7</v>
      </c>
      <c r="M31" s="4">
        <v>3</v>
      </c>
      <c r="N31" s="3">
        <f>(D31/D$15)</f>
        <v>0.053438811753309653</v>
      </c>
      <c r="O31" s="3">
        <f>(G31/G$15)</f>
        <v>0.08810470510271703</v>
      </c>
      <c r="P31" s="6">
        <f>(E31-H31)</f>
        <v>-1392</v>
      </c>
      <c r="Q31" s="5">
        <f>(P31/H31)</f>
        <v>-0.628158844765343</v>
      </c>
      <c r="R31" s="4">
        <v>8</v>
      </c>
      <c r="S31" s="4">
        <v>2</v>
      </c>
      <c r="T31" s="3">
        <f>(E31/E$15)</f>
        <v>0.062273276904474005</v>
      </c>
      <c r="U31" s="3">
        <f>(H31/H$15)</f>
        <v>0.09673054258151818</v>
      </c>
    </row>
    <row r="32" spans="1:21" ht="12.75">
      <c r="A32">
        <v>18</v>
      </c>
      <c r="B32" s="10" t="s">
        <v>26</v>
      </c>
      <c r="D32" s="9">
        <v>1388</v>
      </c>
      <c r="E32" s="9">
        <v>1113</v>
      </c>
      <c r="F32" s="5">
        <f>(E32/D32)</f>
        <v>0.8018731988472623</v>
      </c>
      <c r="G32" s="9">
        <v>1778</v>
      </c>
      <c r="H32" s="9">
        <v>1340</v>
      </c>
      <c r="I32" s="5">
        <f>(H32/G32)</f>
        <v>0.7536557930258717</v>
      </c>
      <c r="J32" s="8">
        <f>(D32-G32)</f>
        <v>-390</v>
      </c>
      <c r="K32" s="7">
        <f>(J32/G32)</f>
        <v>-0.21934758155230596</v>
      </c>
      <c r="L32" s="4">
        <v>4</v>
      </c>
      <c r="M32" s="4">
        <v>8</v>
      </c>
      <c r="N32" s="3">
        <f>(D32/D$15)</f>
        <v>0.07469594230976213</v>
      </c>
      <c r="O32" s="3">
        <f>(G32/G$15)</f>
        <v>0.05891318754141816</v>
      </c>
      <c r="P32" s="6">
        <f>(E32-H32)</f>
        <v>-227</v>
      </c>
      <c r="Q32" s="5">
        <f>(P32/H32)</f>
        <v>-0.16940298507462687</v>
      </c>
      <c r="R32" s="4">
        <v>3</v>
      </c>
      <c r="S32" s="4">
        <v>8</v>
      </c>
      <c r="T32" s="3">
        <f>(E32/E$15)</f>
        <v>0.0841142684401451</v>
      </c>
      <c r="U32" s="3">
        <f>(H32/H$15)</f>
        <v>0.058492295604347634</v>
      </c>
    </row>
    <row r="33" spans="1:21" ht="12.75">
      <c r="A33">
        <v>19</v>
      </c>
      <c r="B33" s="10" t="s">
        <v>25</v>
      </c>
      <c r="D33" s="9">
        <v>319</v>
      </c>
      <c r="E33" s="9">
        <v>204</v>
      </c>
      <c r="F33" s="5">
        <f>(E33/D33)</f>
        <v>0.6394984326018809</v>
      </c>
      <c r="G33" s="9">
        <v>1256</v>
      </c>
      <c r="H33" s="9">
        <v>643</v>
      </c>
      <c r="I33" s="5">
        <f>(H33/G33)</f>
        <v>0.5119426751592356</v>
      </c>
      <c r="J33" s="8">
        <f>(D33-G33)</f>
        <v>-937</v>
      </c>
      <c r="K33" s="7">
        <f>(J33/G33)</f>
        <v>-0.7460191082802548</v>
      </c>
      <c r="L33" s="4">
        <v>16</v>
      </c>
      <c r="M33" s="4">
        <v>10</v>
      </c>
      <c r="N33" s="3">
        <f>(D33/D$15)</f>
        <v>0.01716715100635023</v>
      </c>
      <c r="O33" s="3">
        <f>(G33/G$15)</f>
        <v>0.041616964877402254</v>
      </c>
      <c r="P33" s="6">
        <f>(E33-H33)</f>
        <v>-439</v>
      </c>
      <c r="Q33" s="5">
        <f>(P33/H33)</f>
        <v>-0.6827371695178849</v>
      </c>
      <c r="R33" s="4">
        <v>20</v>
      </c>
      <c r="S33" s="4">
        <v>15</v>
      </c>
      <c r="T33" s="3">
        <f>(E33/E$15)</f>
        <v>0.015417170495767836</v>
      </c>
      <c r="U33" s="3">
        <f>(H33/H$15)</f>
        <v>0.028067571696713083</v>
      </c>
    </row>
    <row r="34" spans="1:21" ht="12.75">
      <c r="A34">
        <v>20</v>
      </c>
      <c r="B34" s="14"/>
      <c r="F34" s="5"/>
      <c r="I34" s="5"/>
      <c r="J34" s="13"/>
      <c r="K34" s="13"/>
      <c r="L34" s="4"/>
      <c r="M34" s="4"/>
      <c r="N34" s="12"/>
      <c r="O34" s="12"/>
      <c r="P34" s="12"/>
      <c r="Q34" s="12"/>
      <c r="R34" s="4"/>
      <c r="S34" s="4"/>
      <c r="T34" s="12"/>
      <c r="U34" s="12"/>
    </row>
    <row r="35" spans="1:21" ht="12.75">
      <c r="A35">
        <v>21</v>
      </c>
      <c r="B35" s="10" t="s">
        <v>24</v>
      </c>
      <c r="D35" s="9">
        <f>SUM(D36:D38)</f>
        <v>6930</v>
      </c>
      <c r="E35" s="9">
        <f>SUM(E36:E38)</f>
        <v>3873</v>
      </c>
      <c r="F35" s="5">
        <f>(E35/D35)</f>
        <v>0.5588744588744589</v>
      </c>
      <c r="G35" s="9">
        <f>SUM(G36:G38)</f>
        <v>8888</v>
      </c>
      <c r="H35" s="9">
        <f>SUM(H36:H38)</f>
        <v>6369</v>
      </c>
      <c r="I35" s="5">
        <f>(H35/G35)</f>
        <v>0.7165841584158416</v>
      </c>
      <c r="J35" s="8">
        <f>(D35-G35)</f>
        <v>-1958</v>
      </c>
      <c r="K35" s="7">
        <f>(J35/G35)</f>
        <v>-0.2202970297029703</v>
      </c>
      <c r="L35" s="4"/>
      <c r="M35" s="4"/>
      <c r="N35" s="3">
        <f>(D35/D$15)</f>
        <v>0.3729415563448499</v>
      </c>
      <c r="O35" s="3">
        <f>(G35/G$15)</f>
        <v>0.29449966865473826</v>
      </c>
      <c r="P35" s="6">
        <f>(E35-H35)</f>
        <v>-2496</v>
      </c>
      <c r="Q35" s="5">
        <f>(P35/H35)</f>
        <v>-0.3918982571832313</v>
      </c>
      <c r="R35" s="4"/>
      <c r="S35" s="4"/>
      <c r="T35" s="3">
        <f>(E35/E$15)</f>
        <v>0.2926995163240629</v>
      </c>
      <c r="U35" s="3">
        <f>(H35/H$15)</f>
        <v>0.27801300798812695</v>
      </c>
    </row>
    <row r="36" spans="1:21" ht="12.75">
      <c r="A36">
        <v>22</v>
      </c>
      <c r="B36" s="10" t="s">
        <v>23</v>
      </c>
      <c r="D36" s="9">
        <v>1288</v>
      </c>
      <c r="E36" s="9">
        <v>1003</v>
      </c>
      <c r="F36" s="5">
        <f>(E36/D36)</f>
        <v>0.7787267080745341</v>
      </c>
      <c r="G36" s="9">
        <v>1872</v>
      </c>
      <c r="H36" s="9">
        <v>1414</v>
      </c>
      <c r="I36" s="5">
        <f>(H36/G36)</f>
        <v>0.7553418803418803</v>
      </c>
      <c r="J36" s="8">
        <f>(D36-G36)</f>
        <v>-584</v>
      </c>
      <c r="K36" s="7">
        <f>(J36/G36)</f>
        <v>-0.31196581196581197</v>
      </c>
      <c r="L36" s="4">
        <v>5</v>
      </c>
      <c r="M36" s="4">
        <v>7</v>
      </c>
      <c r="N36" s="3">
        <f>(D36/D$15)</f>
        <v>0.06931439027015392</v>
      </c>
      <c r="O36" s="3">
        <f>(G36/G$15)</f>
        <v>0.062027833001988074</v>
      </c>
      <c r="P36" s="6">
        <f>(E36-H36)</f>
        <v>-411</v>
      </c>
      <c r="Q36" s="5">
        <f>(P36/H36)</f>
        <v>-0.29066478076379065</v>
      </c>
      <c r="R36" s="4">
        <v>6</v>
      </c>
      <c r="S36" s="4">
        <v>7</v>
      </c>
      <c r="T36" s="3">
        <f>(E36/E$15)</f>
        <v>0.07580108827085852</v>
      </c>
      <c r="U36" s="3">
        <f>(H36/H$15)</f>
        <v>0.06172246715264743</v>
      </c>
    </row>
    <row r="37" spans="1:21" ht="12.75">
      <c r="A37">
        <v>23</v>
      </c>
      <c r="B37" s="10" t="s">
        <v>22</v>
      </c>
      <c r="D37" s="9">
        <v>3459</v>
      </c>
      <c r="E37" s="9">
        <v>1408</v>
      </c>
      <c r="F37" s="5">
        <f>(E37/D37)</f>
        <v>0.4070540618675918</v>
      </c>
      <c r="G37" s="9">
        <v>3591</v>
      </c>
      <c r="H37" s="9">
        <v>1700</v>
      </c>
      <c r="I37" s="5">
        <f>(H37/G37)</f>
        <v>0.4734057365636313</v>
      </c>
      <c r="J37" s="8">
        <f>(D37-G37)</f>
        <v>-132</v>
      </c>
      <c r="K37" s="7">
        <f>(J37/G37)</f>
        <v>-0.036758563074352546</v>
      </c>
      <c r="L37" s="4">
        <v>1</v>
      </c>
      <c r="M37" s="4">
        <v>1</v>
      </c>
      <c r="N37" s="3">
        <f>(D37/D$15)</f>
        <v>0.18614788505004842</v>
      </c>
      <c r="O37" s="3">
        <f>(G37/G$15)</f>
        <v>0.11898608349900597</v>
      </c>
      <c r="P37" s="6">
        <f>(E37-H37)</f>
        <v>-292</v>
      </c>
      <c r="Q37" s="5">
        <f>(P37/H37)</f>
        <v>-0.17176470588235293</v>
      </c>
      <c r="R37" s="4">
        <v>2</v>
      </c>
      <c r="S37" s="4">
        <v>3</v>
      </c>
      <c r="T37" s="3">
        <f>(E37/E$15)</f>
        <v>0.10640870616686819</v>
      </c>
      <c r="U37" s="3">
        <f>(H37/H$15)</f>
        <v>0.07420664367715744</v>
      </c>
    </row>
    <row r="38" spans="1:21" ht="12.75">
      <c r="A38">
        <v>24</v>
      </c>
      <c r="B38" s="10" t="s">
        <v>21</v>
      </c>
      <c r="D38" s="9">
        <v>2183</v>
      </c>
      <c r="E38" s="9">
        <v>1462</v>
      </c>
      <c r="F38" s="5">
        <f>(E38/D38)</f>
        <v>0.6697205680256527</v>
      </c>
      <c r="G38" s="9">
        <v>3425</v>
      </c>
      <c r="H38" s="9">
        <v>3255</v>
      </c>
      <c r="I38" s="5">
        <f>(H38/G38)</f>
        <v>0.9503649635036496</v>
      </c>
      <c r="J38" s="8">
        <f>(D38-G38)</f>
        <v>-1242</v>
      </c>
      <c r="K38" s="7">
        <f>(J38/G38)</f>
        <v>-0.3626277372262774</v>
      </c>
      <c r="L38" s="4">
        <v>2</v>
      </c>
      <c r="M38" s="4">
        <v>2</v>
      </c>
      <c r="N38" s="3">
        <f>(D38/D$15)</f>
        <v>0.11747928102464751</v>
      </c>
      <c r="O38" s="3">
        <f>(G38/G$15)</f>
        <v>0.11348575215374421</v>
      </c>
      <c r="P38" s="6">
        <f>(E38-H38)</f>
        <v>-1793</v>
      </c>
      <c r="Q38" s="5">
        <f>(P38/H38)</f>
        <v>-0.5508448540706605</v>
      </c>
      <c r="R38" s="4">
        <v>1</v>
      </c>
      <c r="S38" s="4">
        <v>1</v>
      </c>
      <c r="T38" s="3">
        <f>(E38/E$15)</f>
        <v>0.11048972188633616</v>
      </c>
      <c r="U38" s="3">
        <f>(H38/H$15)</f>
        <v>0.14208389715832206</v>
      </c>
    </row>
    <row r="39" spans="1:21" ht="12.75">
      <c r="A39">
        <v>25</v>
      </c>
      <c r="B39" s="14"/>
      <c r="J39" s="13"/>
      <c r="K39" s="13"/>
      <c r="L39" s="4"/>
      <c r="M39" s="4"/>
      <c r="N39" s="12"/>
      <c r="O39" s="12"/>
      <c r="P39" s="12"/>
      <c r="Q39" s="12"/>
      <c r="R39" s="4"/>
      <c r="S39" s="4"/>
      <c r="T39" s="12"/>
      <c r="U39" s="12"/>
    </row>
    <row r="40" spans="1:21" ht="12.75">
      <c r="A40">
        <v>26</v>
      </c>
      <c r="B40" s="10" t="s">
        <v>20</v>
      </c>
      <c r="D40" s="9">
        <f>SUM(D41:D43)</f>
        <v>2180</v>
      </c>
      <c r="E40" s="9">
        <f>SUM(E41:E43)</f>
        <v>1858</v>
      </c>
      <c r="F40" s="5">
        <f>(E40/D40)</f>
        <v>0.8522935779816514</v>
      </c>
      <c r="G40" s="9">
        <f>SUM(G41:G43)</f>
        <v>2790</v>
      </c>
      <c r="H40" s="9">
        <f>SUM(H41:H43)</f>
        <v>2382</v>
      </c>
      <c r="I40" s="5">
        <f>(H40/G40)</f>
        <v>0.853763440860215</v>
      </c>
      <c r="J40" s="8">
        <f>(D40-G40)</f>
        <v>-610</v>
      </c>
      <c r="K40" s="7">
        <f>(J40/G40)</f>
        <v>-0.21863799283154123</v>
      </c>
      <c r="L40" s="4"/>
      <c r="M40" s="4"/>
      <c r="N40" s="3">
        <f>(D40/D$15)</f>
        <v>0.11731783446345927</v>
      </c>
      <c r="O40" s="3">
        <f>(G40/G$15)</f>
        <v>0.09244532803180915</v>
      </c>
      <c r="P40" s="6">
        <f>(E40-H40)</f>
        <v>-524</v>
      </c>
      <c r="Q40" s="5">
        <f>(P40/H40)</f>
        <v>-0.21998320738874896</v>
      </c>
      <c r="R40" s="4"/>
      <c r="S40" s="4"/>
      <c r="T40" s="3">
        <f>(E40/E$15)</f>
        <v>0.14041717049576782</v>
      </c>
      <c r="U40" s="3">
        <f>(H40/H$15)</f>
        <v>0.10397660308175827</v>
      </c>
    </row>
    <row r="41" spans="1:21" ht="12.75">
      <c r="A41">
        <v>27</v>
      </c>
      <c r="B41" s="10" t="s">
        <v>19</v>
      </c>
      <c r="D41" s="9">
        <v>333</v>
      </c>
      <c r="E41" s="9">
        <v>333</v>
      </c>
      <c r="F41" s="5">
        <f>(E41/D41)</f>
        <v>1</v>
      </c>
      <c r="G41" s="9">
        <v>488</v>
      </c>
      <c r="H41" s="9">
        <v>488</v>
      </c>
      <c r="I41" s="5">
        <f>(H41/G41)</f>
        <v>1</v>
      </c>
      <c r="J41" s="8">
        <f>(D41-G41)</f>
        <v>-155</v>
      </c>
      <c r="K41" s="7">
        <f>(J41/G41)</f>
        <v>-0.3176229508196721</v>
      </c>
      <c r="L41" s="4">
        <v>15</v>
      </c>
      <c r="M41" s="4">
        <v>18</v>
      </c>
      <c r="N41" s="3">
        <f>(D41/D$15)</f>
        <v>0.017920568291895384</v>
      </c>
      <c r="O41" s="3">
        <f>(G41/G$15)</f>
        <v>0.016169648774022532</v>
      </c>
      <c r="P41" s="6">
        <f>(E41-H41)</f>
        <v>-155</v>
      </c>
      <c r="Q41" s="5">
        <f>(P41/H41)</f>
        <v>-0.3176229508196721</v>
      </c>
      <c r="R41" s="4">
        <v>13</v>
      </c>
      <c r="S41" s="4">
        <v>17</v>
      </c>
      <c r="T41" s="3">
        <f>(E41/E$15)</f>
        <v>0.02516626360338573</v>
      </c>
      <c r="U41" s="3">
        <f>(H41/H$15)</f>
        <v>0.02130167183203108</v>
      </c>
    </row>
    <row r="42" spans="1:21" ht="12.75">
      <c r="A42">
        <v>28</v>
      </c>
      <c r="B42" s="10" t="s">
        <v>18</v>
      </c>
      <c r="D42" s="9">
        <v>908</v>
      </c>
      <c r="E42" s="9">
        <v>671</v>
      </c>
      <c r="F42" s="5">
        <f>(E42/D42)</f>
        <v>0.7389867841409692</v>
      </c>
      <c r="G42" s="9">
        <v>1309</v>
      </c>
      <c r="H42" s="9">
        <v>931</v>
      </c>
      <c r="I42" s="5">
        <f>(H42/G42)</f>
        <v>0.7112299465240641</v>
      </c>
      <c r="J42" s="8">
        <f>(D42-G42)</f>
        <v>-401</v>
      </c>
      <c r="K42" s="7">
        <f>(J42/G42)</f>
        <v>-0.306340718105424</v>
      </c>
      <c r="L42" s="4">
        <v>9</v>
      </c>
      <c r="M42" s="4">
        <v>9</v>
      </c>
      <c r="N42" s="3">
        <f>(D42/D$15)</f>
        <v>0.048864492519642665</v>
      </c>
      <c r="O42" s="3">
        <f>(G42/G$15)</f>
        <v>0.043373094764744866</v>
      </c>
      <c r="P42" s="6">
        <f>(E42-H42)</f>
        <v>-260</v>
      </c>
      <c r="Q42" s="5">
        <f>(P42/H42)</f>
        <v>-0.27926960257787325</v>
      </c>
      <c r="R42" s="4">
        <v>9</v>
      </c>
      <c r="S42" s="4">
        <v>10</v>
      </c>
      <c r="T42" s="3">
        <f>(E42/E$15)</f>
        <v>0.050710399032648124</v>
      </c>
      <c r="U42" s="3">
        <f>(H42/H$15)</f>
        <v>0.04063905015496093</v>
      </c>
    </row>
    <row r="43" spans="1:21" ht="12.75">
      <c r="A43">
        <v>29</v>
      </c>
      <c r="B43" s="10" t="s">
        <v>17</v>
      </c>
      <c r="D43" s="9">
        <v>939</v>
      </c>
      <c r="E43" s="9">
        <v>854</v>
      </c>
      <c r="F43" s="5">
        <f>(E43/D43)</f>
        <v>0.9094781682641108</v>
      </c>
      <c r="G43" s="9">
        <v>993</v>
      </c>
      <c r="H43" s="9">
        <v>963</v>
      </c>
      <c r="I43" s="5">
        <f>(H43/G43)</f>
        <v>0.9697885196374623</v>
      </c>
      <c r="J43" s="8">
        <f>(D43-G43)</f>
        <v>-54</v>
      </c>
      <c r="K43" s="7">
        <f>(J43/G43)</f>
        <v>-0.054380664652567974</v>
      </c>
      <c r="L43" s="4">
        <v>8</v>
      </c>
      <c r="M43" s="4">
        <v>13</v>
      </c>
      <c r="N43" s="3">
        <f>(D43/D$15)</f>
        <v>0.050532773651921215</v>
      </c>
      <c r="O43" s="3">
        <f>(G43/G$15)</f>
        <v>0.03290258449304175</v>
      </c>
      <c r="P43" s="6">
        <f>(E43-H43)</f>
        <v>-109</v>
      </c>
      <c r="Q43" s="5">
        <f>(P43/H43)</f>
        <v>-0.11318795430944964</v>
      </c>
      <c r="R43" s="4">
        <v>7</v>
      </c>
      <c r="S43" s="4">
        <v>9</v>
      </c>
      <c r="T43" s="3">
        <f>(E43/E$15)</f>
        <v>0.06454050785973398</v>
      </c>
      <c r="U43" s="3">
        <f>(H43/H$15)</f>
        <v>0.04203588109476625</v>
      </c>
    </row>
    <row r="44" spans="1:25" ht="12.75">
      <c r="A44">
        <v>30</v>
      </c>
      <c r="B44" s="14"/>
      <c r="J44" s="13"/>
      <c r="K44" s="13"/>
      <c r="L44" s="4"/>
      <c r="M44" s="4"/>
      <c r="N44" s="12"/>
      <c r="O44" s="12"/>
      <c r="P44" s="12"/>
      <c r="Q44" s="12"/>
      <c r="R44" s="4"/>
      <c r="S44" s="4"/>
      <c r="T44" s="12"/>
      <c r="U44" s="12"/>
      <c r="W44" s="3"/>
      <c r="X44" s="3"/>
      <c r="Y44" s="3"/>
    </row>
    <row r="45" spans="1:25" ht="12.75">
      <c r="A45">
        <v>31</v>
      </c>
      <c r="B45" s="10" t="s">
        <v>16</v>
      </c>
      <c r="D45" s="9">
        <f>SUM(D46:D48)</f>
        <v>818</v>
      </c>
      <c r="E45" s="9">
        <f>SUM(E46:E48)</f>
        <v>766</v>
      </c>
      <c r="F45" s="5">
        <f>(E45/D45)</f>
        <v>0.9364303178484108</v>
      </c>
      <c r="G45" s="9">
        <f>SUM(G46:G48)</f>
        <v>2393</v>
      </c>
      <c r="H45" s="9">
        <f>SUM(H46:H48)</f>
        <v>1885</v>
      </c>
      <c r="I45" s="5">
        <f>(H45/G45)</f>
        <v>0.7877141663184287</v>
      </c>
      <c r="J45" s="8">
        <f>(D45-G45)</f>
        <v>-1575</v>
      </c>
      <c r="K45" s="7">
        <f>(J45/G45)</f>
        <v>-0.6581696615127455</v>
      </c>
      <c r="L45" s="4"/>
      <c r="M45" s="4"/>
      <c r="N45" s="3">
        <f>(D45/D$15)</f>
        <v>0.044021095683995266</v>
      </c>
      <c r="O45" s="3">
        <f>(G45/G$15)</f>
        <v>0.0792909211398277</v>
      </c>
      <c r="P45" s="6">
        <f>(E45-H45)</f>
        <v>-1119</v>
      </c>
      <c r="Q45" s="5">
        <f>(P45/H45)</f>
        <v>-0.5936339522546419</v>
      </c>
      <c r="R45" s="4"/>
      <c r="S45" s="4"/>
      <c r="T45" s="3">
        <f>(E45/E$15)</f>
        <v>0.057889963724304716</v>
      </c>
      <c r="U45" s="3">
        <f>(H45/H$15)</f>
        <v>0.08228207254790694</v>
      </c>
      <c r="W45" s="3"/>
      <c r="X45" s="3"/>
      <c r="Y45" s="3"/>
    </row>
    <row r="46" spans="1:21" ht="12.75">
      <c r="A46">
        <v>32</v>
      </c>
      <c r="B46" s="10" t="s">
        <v>15</v>
      </c>
      <c r="D46" s="9">
        <v>135</v>
      </c>
      <c r="E46" s="9">
        <v>133</v>
      </c>
      <c r="F46" s="5">
        <f>(E46/D46)</f>
        <v>0.9851851851851852</v>
      </c>
      <c r="G46" s="9">
        <v>114</v>
      </c>
      <c r="H46" s="9">
        <v>104</v>
      </c>
      <c r="I46" s="5">
        <f>(H46/G46)</f>
        <v>0.9122807017543859</v>
      </c>
      <c r="J46" s="8">
        <f>(D46-G46)</f>
        <v>21</v>
      </c>
      <c r="K46" s="7">
        <f>(J46/G46)</f>
        <v>0.18421052631578946</v>
      </c>
      <c r="L46" s="4">
        <v>22</v>
      </c>
      <c r="M46" s="4">
        <v>24</v>
      </c>
      <c r="N46" s="3">
        <f>(D46/D$15)</f>
        <v>0.007265095253471101</v>
      </c>
      <c r="O46" s="3">
        <f>(G46/G$15)</f>
        <v>0.0037773359840954273</v>
      </c>
      <c r="P46" s="6">
        <f>(E46-H46)</f>
        <v>29</v>
      </c>
      <c r="Q46" s="5">
        <f>(P46/H46)</f>
        <v>0.27884615384615385</v>
      </c>
      <c r="R46" s="4">
        <v>21</v>
      </c>
      <c r="S46" s="4">
        <v>24</v>
      </c>
      <c r="T46" s="3">
        <f>(E46/E$15)</f>
        <v>0.010051390568319225</v>
      </c>
      <c r="U46" s="3">
        <f>(H46/H$15)</f>
        <v>0.004539700554367279</v>
      </c>
    </row>
    <row r="47" spans="1:21" ht="12.75">
      <c r="A47">
        <v>33</v>
      </c>
      <c r="B47" s="10" t="s">
        <v>14</v>
      </c>
      <c r="D47" s="9">
        <v>256</v>
      </c>
      <c r="E47" s="9">
        <v>226</v>
      </c>
      <c r="F47" s="5">
        <f>(E47/D47)</f>
        <v>0.8828125</v>
      </c>
      <c r="G47" s="9">
        <v>334</v>
      </c>
      <c r="H47" s="9">
        <v>334</v>
      </c>
      <c r="I47" s="5">
        <f>(H47/G47)</f>
        <v>1</v>
      </c>
      <c r="J47" s="8">
        <f>(D47-G47)</f>
        <v>-78</v>
      </c>
      <c r="K47" s="7">
        <f>(J47/G47)</f>
        <v>-0.23353293413173654</v>
      </c>
      <c r="L47" s="4">
        <v>18</v>
      </c>
      <c r="M47" s="4">
        <v>21</v>
      </c>
      <c r="N47" s="3">
        <f>(D47/D$15)</f>
        <v>0.01377677322139705</v>
      </c>
      <c r="O47" s="3">
        <f>(G47/G$15)</f>
        <v>0.011066931742876077</v>
      </c>
      <c r="P47" s="6">
        <f>(E47-H47)</f>
        <v>-108</v>
      </c>
      <c r="Q47" s="5">
        <f>(P47/H47)</f>
        <v>-0.32335329341317365</v>
      </c>
      <c r="R47" s="4">
        <v>17</v>
      </c>
      <c r="S47" s="4">
        <v>21</v>
      </c>
      <c r="T47" s="3">
        <f>(E47/E$15)</f>
        <v>0.017079806529625152</v>
      </c>
      <c r="U47" s="3">
        <f>(H47/H$15)</f>
        <v>0.014579422934217993</v>
      </c>
    </row>
    <row r="48" spans="1:21" ht="12.75">
      <c r="A48">
        <v>34</v>
      </c>
      <c r="B48" s="10" t="s">
        <v>13</v>
      </c>
      <c r="D48" s="9">
        <v>427</v>
      </c>
      <c r="E48" s="9">
        <v>407</v>
      </c>
      <c r="F48" s="5">
        <f>(E48/D48)</f>
        <v>0.9531615925058547</v>
      </c>
      <c r="G48" s="9">
        <v>1945</v>
      </c>
      <c r="H48" s="9">
        <v>1447</v>
      </c>
      <c r="I48" s="5">
        <f>(H48/G48)</f>
        <v>0.7439588688946015</v>
      </c>
      <c r="J48" s="8">
        <f>(D48-G48)</f>
        <v>-1518</v>
      </c>
      <c r="K48" s="7">
        <f>(J48/G48)</f>
        <v>-0.7804627249357327</v>
      </c>
      <c r="L48" s="4">
        <v>12</v>
      </c>
      <c r="M48" s="4">
        <v>5</v>
      </c>
      <c r="N48" s="3">
        <f>(D48/D$15)</f>
        <v>0.022979227209127113</v>
      </c>
      <c r="O48" s="3">
        <f>(G48/G$15)</f>
        <v>0.0644466534128562</v>
      </c>
      <c r="P48" s="6">
        <f>(E48-H48)</f>
        <v>-1040</v>
      </c>
      <c r="Q48" s="5">
        <f>(P48/H48)</f>
        <v>-0.718728403593642</v>
      </c>
      <c r="R48" s="4">
        <v>11</v>
      </c>
      <c r="S48" s="4">
        <v>6</v>
      </c>
      <c r="T48" s="3">
        <f>(E48/E$15)</f>
        <v>0.03075876662636034</v>
      </c>
      <c r="U48" s="3">
        <f>(H48/H$15)</f>
        <v>0.06316294905932167</v>
      </c>
    </row>
    <row r="49" spans="1:21" ht="12.75">
      <c r="A49">
        <v>35</v>
      </c>
      <c r="B49" s="14"/>
      <c r="J49" s="13"/>
      <c r="K49" s="13"/>
      <c r="L49" s="4"/>
      <c r="M49" s="4"/>
      <c r="N49" s="12"/>
      <c r="O49" s="12"/>
      <c r="P49" s="12"/>
      <c r="Q49" s="12"/>
      <c r="R49" s="4"/>
      <c r="S49" s="4"/>
      <c r="T49" s="12"/>
      <c r="U49" s="12"/>
    </row>
    <row r="50" spans="1:21" ht="12.75">
      <c r="A50">
        <v>36</v>
      </c>
      <c r="B50" s="10" t="s">
        <v>12</v>
      </c>
      <c r="D50" s="9">
        <f>SUM(D51:D55)</f>
        <v>1447</v>
      </c>
      <c r="E50" s="9">
        <f>SUM(E51:E55)</f>
        <v>1333</v>
      </c>
      <c r="F50" s="5">
        <f>(E50/D50)</f>
        <v>0.9212163096060816</v>
      </c>
      <c r="G50" s="9">
        <f>SUM(G51:G55)</f>
        <v>2353</v>
      </c>
      <c r="H50" s="9">
        <f>SUM(H51:H55)</f>
        <v>2195</v>
      </c>
      <c r="I50" s="5">
        <f>(H50/G50)</f>
        <v>0.9328516787080323</v>
      </c>
      <c r="J50" s="8">
        <f>(D50-G50)</f>
        <v>-906</v>
      </c>
      <c r="K50" s="7">
        <f>(J50/G50)</f>
        <v>-0.3850403739906502</v>
      </c>
      <c r="L50" s="4"/>
      <c r="M50" s="4"/>
      <c r="N50" s="3">
        <f>(D50/D$15)</f>
        <v>0.07787105801313099</v>
      </c>
      <c r="O50" s="3">
        <f>(G50/G$15)</f>
        <v>0.07796554009277668</v>
      </c>
      <c r="P50" s="6">
        <f>(E50-H50)</f>
        <v>-862</v>
      </c>
      <c r="Q50" s="5">
        <f>(P50/H50)</f>
        <v>-0.3927107061503417</v>
      </c>
      <c r="R50" s="4"/>
      <c r="S50" s="4"/>
      <c r="T50" s="3">
        <f>(E50/E$15)</f>
        <v>0.10074062877871826</v>
      </c>
      <c r="U50" s="3">
        <f>(H50/H$15)</f>
        <v>0.09581387227727094</v>
      </c>
    </row>
    <row r="51" spans="1:21" ht="12.75">
      <c r="A51">
        <v>37</v>
      </c>
      <c r="B51" s="10" t="s">
        <v>11</v>
      </c>
      <c r="D51" s="9">
        <v>91</v>
      </c>
      <c r="E51" s="9">
        <v>83</v>
      </c>
      <c r="F51" s="5">
        <f>(E51/D51)</f>
        <v>0.9120879120879121</v>
      </c>
      <c r="G51" s="9">
        <v>362</v>
      </c>
      <c r="H51" s="9">
        <v>337</v>
      </c>
      <c r="I51" s="5">
        <f>(H51/G51)</f>
        <v>0.930939226519337</v>
      </c>
      <c r="J51" s="8">
        <f>(D51-G51)</f>
        <v>-271</v>
      </c>
      <c r="K51" s="7">
        <f>(J51/G51)</f>
        <v>-0.7486187845303868</v>
      </c>
      <c r="L51" s="4">
        <v>24</v>
      </c>
      <c r="M51" s="4">
        <v>20</v>
      </c>
      <c r="N51" s="3">
        <f>(D51/D$15)</f>
        <v>0.004897212356043483</v>
      </c>
      <c r="O51" s="3">
        <f>(G51/G$15)</f>
        <v>0.011994698475811796</v>
      </c>
      <c r="P51" s="6">
        <f>(E51-H51)</f>
        <v>-254</v>
      </c>
      <c r="Q51" s="5">
        <f>(P51/H51)</f>
        <v>-0.7537091988130564</v>
      </c>
      <c r="R51" s="4">
        <v>24</v>
      </c>
      <c r="S51" s="4">
        <v>20</v>
      </c>
      <c r="T51" s="3">
        <f>(E51/E$15)</f>
        <v>0.0062726723095526</v>
      </c>
      <c r="U51" s="3">
        <f>(H51/H$15)</f>
        <v>0.014710375834824742</v>
      </c>
    </row>
    <row r="52" spans="1:21" ht="12.75">
      <c r="A52">
        <v>38</v>
      </c>
      <c r="B52" s="10" t="s">
        <v>10</v>
      </c>
      <c r="D52" s="9">
        <v>422</v>
      </c>
      <c r="E52" s="9">
        <v>327</v>
      </c>
      <c r="F52" s="5">
        <f>(E52/D52)</f>
        <v>0.7748815165876777</v>
      </c>
      <c r="G52" s="9">
        <v>743</v>
      </c>
      <c r="H52" s="9">
        <v>619</v>
      </c>
      <c r="I52" s="5">
        <f>(H52/G52)</f>
        <v>0.8331090174966352</v>
      </c>
      <c r="J52" s="8">
        <f>(D52-G52)</f>
        <v>-321</v>
      </c>
      <c r="K52" s="7">
        <f>(J52/G52)</f>
        <v>-0.43203230148048455</v>
      </c>
      <c r="L52" s="4">
        <v>13</v>
      </c>
      <c r="M52" s="4">
        <v>15</v>
      </c>
      <c r="N52" s="3">
        <f>(D52/D$15)</f>
        <v>0.0227101496071467</v>
      </c>
      <c r="O52" s="3">
        <f>(G52/G$15)</f>
        <v>0.02461895294897283</v>
      </c>
      <c r="P52" s="6">
        <f>(E52-H52)</f>
        <v>-292</v>
      </c>
      <c r="Q52" s="5">
        <f>(P52/H52)</f>
        <v>-0.4717285945072698</v>
      </c>
      <c r="R52" s="4">
        <v>14</v>
      </c>
      <c r="S52" s="4">
        <v>16</v>
      </c>
      <c r="T52" s="3">
        <f>(E52/E$15)</f>
        <v>0.024712817412333738</v>
      </c>
      <c r="U52" s="3">
        <f>(H52/H$15)</f>
        <v>0.027019948491859094</v>
      </c>
    </row>
    <row r="53" spans="1:21" ht="12.75">
      <c r="A53">
        <v>39</v>
      </c>
      <c r="B53" s="10" t="s">
        <v>9</v>
      </c>
      <c r="D53" s="9">
        <v>233</v>
      </c>
      <c r="E53" s="9">
        <v>222</v>
      </c>
      <c r="F53" s="5">
        <f>(E53/D53)</f>
        <v>0.9527896995708155</v>
      </c>
      <c r="G53" s="9">
        <v>206</v>
      </c>
      <c r="H53" s="9">
        <v>206</v>
      </c>
      <c r="I53" s="5">
        <f>(H53/G53)</f>
        <v>1</v>
      </c>
      <c r="J53" s="8">
        <f>(D53-G53)</f>
        <v>27</v>
      </c>
      <c r="K53" s="7">
        <f>(J53/G53)</f>
        <v>0.13106796116504854</v>
      </c>
      <c r="L53" s="4">
        <v>19</v>
      </c>
      <c r="M53" s="4">
        <v>23</v>
      </c>
      <c r="N53" s="3">
        <f>(D53/D$15)</f>
        <v>0.01253901625228716</v>
      </c>
      <c r="O53" s="3">
        <f>(G53/G$15)</f>
        <v>0.00682571239231279</v>
      </c>
      <c r="P53" s="6">
        <f>(E53-H53)</f>
        <v>16</v>
      </c>
      <c r="Q53" s="5">
        <f>(P53/H53)</f>
        <v>0.07766990291262135</v>
      </c>
      <c r="R53" s="4">
        <v>18</v>
      </c>
      <c r="S53" s="4">
        <v>22</v>
      </c>
      <c r="T53" s="3">
        <f>(E53/E$15)</f>
        <v>0.01677750906892382</v>
      </c>
      <c r="U53" s="3">
        <f>(H53/H$15)</f>
        <v>0.008992099174996725</v>
      </c>
    </row>
    <row r="54" spans="1:21" ht="12.75">
      <c r="A54">
        <v>40</v>
      </c>
      <c r="B54" s="10" t="s">
        <v>8</v>
      </c>
      <c r="D54" s="9">
        <v>221</v>
      </c>
      <c r="E54" s="9">
        <v>221</v>
      </c>
      <c r="F54" s="5">
        <f>(E54/D54)</f>
        <v>1</v>
      </c>
      <c r="G54" s="9">
        <v>394</v>
      </c>
      <c r="H54" s="9">
        <v>385</v>
      </c>
      <c r="I54" s="5">
        <f>(H54/G54)</f>
        <v>0.9771573604060914</v>
      </c>
      <c r="J54" s="8">
        <f>(D54-G54)</f>
        <v>-173</v>
      </c>
      <c r="K54" s="7">
        <f>(J54/G54)</f>
        <v>-0.43908629441624364</v>
      </c>
      <c r="L54" s="4">
        <v>20</v>
      </c>
      <c r="M54" s="4">
        <v>19</v>
      </c>
      <c r="N54" s="3">
        <f>(D54/D$15)</f>
        <v>0.011893230007534172</v>
      </c>
      <c r="O54" s="3">
        <f>(G54/G$15)</f>
        <v>0.013055003313452617</v>
      </c>
      <c r="P54" s="6">
        <f>(E54-H54)</f>
        <v>-164</v>
      </c>
      <c r="Q54" s="5">
        <f>(P54/H54)</f>
        <v>-0.42597402597402595</v>
      </c>
      <c r="R54" s="4">
        <v>19</v>
      </c>
      <c r="S54" s="4">
        <v>18</v>
      </c>
      <c r="T54" s="3">
        <f>(E54/E$15)</f>
        <v>0.016701934703748488</v>
      </c>
      <c r="U54" s="3">
        <f>(H54/H$15)</f>
        <v>0.016805622244532716</v>
      </c>
    </row>
    <row r="55" spans="1:21" ht="12.75">
      <c r="A55">
        <v>41</v>
      </c>
      <c r="B55" s="10" t="s">
        <v>7</v>
      </c>
      <c r="D55" s="9">
        <v>480</v>
      </c>
      <c r="E55" s="9">
        <v>480</v>
      </c>
      <c r="F55" s="5">
        <f>(E55/D55)</f>
        <v>1</v>
      </c>
      <c r="G55" s="9">
        <v>648</v>
      </c>
      <c r="H55" s="9">
        <v>648</v>
      </c>
      <c r="I55" s="5">
        <f>(H55/G55)</f>
        <v>1</v>
      </c>
      <c r="J55" s="8">
        <f>(D55-G55)</f>
        <v>-168</v>
      </c>
      <c r="K55" s="7">
        <f>(J55/G55)</f>
        <v>-0.25925925925925924</v>
      </c>
      <c r="L55" s="4">
        <v>11</v>
      </c>
      <c r="M55" s="4">
        <v>16</v>
      </c>
      <c r="N55" s="3">
        <f>(D55/D$15)</f>
        <v>0.02583144979011947</v>
      </c>
      <c r="O55" s="3">
        <f>(G55/G$15)</f>
        <v>0.02147117296222664</v>
      </c>
      <c r="P55" s="6">
        <f>(E55-H55)</f>
        <v>-168</v>
      </c>
      <c r="Q55" s="5">
        <f>(P55/H55)</f>
        <v>-0.25925925925925924</v>
      </c>
      <c r="R55" s="4">
        <v>10</v>
      </c>
      <c r="S55" s="4">
        <v>14</v>
      </c>
      <c r="T55" s="3">
        <f>(E55/E$15)</f>
        <v>0.036275695284159616</v>
      </c>
      <c r="U55" s="3">
        <f>(H55/H$15)</f>
        <v>0.028285826531057663</v>
      </c>
    </row>
    <row r="56" spans="1:21" ht="12.75">
      <c r="A56">
        <v>42</v>
      </c>
      <c r="B56" s="14"/>
      <c r="J56" s="13"/>
      <c r="K56" s="13"/>
      <c r="L56" s="4"/>
      <c r="M56" s="4"/>
      <c r="N56" s="12"/>
      <c r="O56" s="12"/>
      <c r="P56" s="12"/>
      <c r="Q56" s="12"/>
      <c r="R56" s="4"/>
      <c r="S56" s="4"/>
      <c r="T56" s="12"/>
      <c r="U56" s="12"/>
    </row>
    <row r="57" spans="1:21" ht="12.75">
      <c r="A57">
        <v>43</v>
      </c>
      <c r="B57" s="10" t="s">
        <v>6</v>
      </c>
      <c r="D57" s="11">
        <f>SUM(D58:D61)</f>
        <v>1221</v>
      </c>
      <c r="E57" s="11">
        <f>SUM(E58:E61)</f>
        <v>848</v>
      </c>
      <c r="F57" s="5">
        <f>(E57/D57)</f>
        <v>0.6945126945126945</v>
      </c>
      <c r="G57" s="11">
        <f>SUM(G58:G61)</f>
        <v>2823</v>
      </c>
      <c r="H57" s="11">
        <f>SUM(H58:H61)</f>
        <v>2077</v>
      </c>
      <c r="I57" s="5">
        <f>(H57/G57)</f>
        <v>0.7357421183138505</v>
      </c>
      <c r="J57" s="8">
        <f>(D57-G57)</f>
        <v>-1602</v>
      </c>
      <c r="K57" s="7">
        <f>(J57/G57)</f>
        <v>-0.5674814027630181</v>
      </c>
      <c r="L57" s="4"/>
      <c r="M57" s="4"/>
      <c r="N57" s="3">
        <f>(D57/D$15)</f>
        <v>0.0657087504036164</v>
      </c>
      <c r="O57" s="3">
        <f>(G57/G$15)</f>
        <v>0.09353876739562625</v>
      </c>
      <c r="P57" s="6">
        <f>(E57-H57)</f>
        <v>-1229</v>
      </c>
      <c r="Q57" s="5">
        <f>(P57/H57)</f>
        <v>-0.5917188252286952</v>
      </c>
      <c r="R57" s="4"/>
      <c r="S57" s="4"/>
      <c r="T57" s="3">
        <f>(E57/E$15)</f>
        <v>0.06408706166868199</v>
      </c>
      <c r="U57" s="3">
        <f>(H57/H$15)</f>
        <v>0.09066305818673884</v>
      </c>
    </row>
    <row r="58" spans="1:21" ht="12.75">
      <c r="A58">
        <v>44</v>
      </c>
      <c r="B58" s="10" t="s">
        <v>5</v>
      </c>
      <c r="D58" s="9">
        <v>125</v>
      </c>
      <c r="E58" s="9">
        <v>95</v>
      </c>
      <c r="F58" s="5">
        <f>(E58/D58)</f>
        <v>0.76</v>
      </c>
      <c r="G58" s="9">
        <v>490</v>
      </c>
      <c r="H58" s="9">
        <v>338</v>
      </c>
      <c r="I58" s="5">
        <f>(H58/G58)</f>
        <v>0.689795918367347</v>
      </c>
      <c r="J58" s="8">
        <f>(D58-G58)</f>
        <v>-365</v>
      </c>
      <c r="K58" s="7">
        <f>(J58/G58)</f>
        <v>-0.7448979591836735</v>
      </c>
      <c r="L58" s="4">
        <v>23</v>
      </c>
      <c r="M58" s="4">
        <v>17</v>
      </c>
      <c r="N58" s="3">
        <f>(D58/D$15)</f>
        <v>0.0067269400495102785</v>
      </c>
      <c r="O58" s="3">
        <f>(G58/G$15)</f>
        <v>0.016235917826375082</v>
      </c>
      <c r="P58" s="6">
        <f>(E58-H58)</f>
        <v>-243</v>
      </c>
      <c r="Q58" s="5">
        <f>(P58/H58)</f>
        <v>-0.7189349112426036</v>
      </c>
      <c r="R58" s="4">
        <v>23</v>
      </c>
      <c r="S58" s="4">
        <v>19</v>
      </c>
      <c r="T58" s="3">
        <f>(E58/E$15)</f>
        <v>0.00717956469165659</v>
      </c>
      <c r="U58" s="3">
        <f>(H58/H$15)</f>
        <v>0.014754026801693658</v>
      </c>
    </row>
    <row r="59" spans="1:21" ht="12.75">
      <c r="A59">
        <v>45</v>
      </c>
      <c r="B59" s="10" t="s">
        <v>4</v>
      </c>
      <c r="D59" s="9">
        <v>164</v>
      </c>
      <c r="E59" s="9">
        <v>105</v>
      </c>
      <c r="F59" s="5">
        <f>(E59/D59)</f>
        <v>0.6402439024390244</v>
      </c>
      <c r="G59" s="9">
        <v>209</v>
      </c>
      <c r="H59" s="9">
        <v>199</v>
      </c>
      <c r="I59" s="5">
        <f>(H59/G59)</f>
        <v>0.9521531100478469</v>
      </c>
      <c r="J59" s="8">
        <f>(D59-G59)</f>
        <v>-45</v>
      </c>
      <c r="K59" s="7">
        <f>(J59/G59)</f>
        <v>-0.215311004784689</v>
      </c>
      <c r="L59" s="4">
        <v>21</v>
      </c>
      <c r="M59" s="4">
        <v>22</v>
      </c>
      <c r="N59" s="3">
        <f>(D59/D$15)</f>
        <v>0.008825745344957486</v>
      </c>
      <c r="O59" s="3">
        <f>(G59/G$15)</f>
        <v>0.006925115970841617</v>
      </c>
      <c r="P59" s="6">
        <f>(E59-H59)</f>
        <v>-94</v>
      </c>
      <c r="Q59" s="5">
        <f>(P59/H59)</f>
        <v>-0.4723618090452261</v>
      </c>
      <c r="R59" s="4">
        <v>22</v>
      </c>
      <c r="S59" s="4">
        <v>23</v>
      </c>
      <c r="T59" s="3">
        <f>(E59/E$15)</f>
        <v>0.007935308343409915</v>
      </c>
      <c r="U59" s="3">
        <f>(H59/H$15)</f>
        <v>0.008686542406914313</v>
      </c>
    </row>
    <row r="60" spans="1:21" ht="12.75">
      <c r="A60">
        <v>46</v>
      </c>
      <c r="B60" s="10" t="s">
        <v>3</v>
      </c>
      <c r="D60" s="9">
        <v>513</v>
      </c>
      <c r="E60" s="9">
        <v>269</v>
      </c>
      <c r="F60" s="5">
        <f>(E60/D60)</f>
        <v>0.5243664717348928</v>
      </c>
      <c r="G60" s="9">
        <v>1003</v>
      </c>
      <c r="H60" s="9">
        <v>828</v>
      </c>
      <c r="I60" s="5">
        <f>(H60/G60)</f>
        <v>0.8255234297108675</v>
      </c>
      <c r="J60" s="8">
        <f>(D60-G60)</f>
        <v>-490</v>
      </c>
      <c r="K60" s="7">
        <f>(J60/G60)</f>
        <v>-0.4885343968095713</v>
      </c>
      <c r="L60" s="4">
        <v>10</v>
      </c>
      <c r="M60" s="4">
        <v>12</v>
      </c>
      <c r="N60" s="3">
        <f>(D60/D$15)</f>
        <v>0.027607361963190184</v>
      </c>
      <c r="O60" s="3">
        <f>(G60/G$15)</f>
        <v>0.033233929754804506</v>
      </c>
      <c r="P60" s="6">
        <f>(E60-H60)</f>
        <v>-559</v>
      </c>
      <c r="Q60" s="5">
        <f>(P60/H60)</f>
        <v>-0.6751207729468599</v>
      </c>
      <c r="R60" s="4">
        <v>16</v>
      </c>
      <c r="S60" s="4">
        <v>11</v>
      </c>
      <c r="T60" s="3">
        <f>(E60/E$15)</f>
        <v>0.02032950423216445</v>
      </c>
      <c r="U60" s="3">
        <f>(H60/H$15)</f>
        <v>0.03614300056746257</v>
      </c>
    </row>
    <row r="61" spans="1:21" ht="12.75">
      <c r="A61">
        <v>47</v>
      </c>
      <c r="B61" s="10" t="s">
        <v>2</v>
      </c>
      <c r="D61" s="9">
        <v>419</v>
      </c>
      <c r="E61" s="9">
        <v>379</v>
      </c>
      <c r="F61" s="5">
        <f>(E61/D61)</f>
        <v>0.9045346062052506</v>
      </c>
      <c r="G61" s="9">
        <v>1121</v>
      </c>
      <c r="H61" s="9">
        <v>712</v>
      </c>
      <c r="I61" s="5">
        <f>(H61/G61)</f>
        <v>0.6351471900089206</v>
      </c>
      <c r="J61" s="8">
        <f>(D61-G61)</f>
        <v>-702</v>
      </c>
      <c r="K61" s="7">
        <f>(J61/G61)</f>
        <v>-0.6262265834076717</v>
      </c>
      <c r="L61" s="4">
        <v>14</v>
      </c>
      <c r="M61" s="4">
        <v>11</v>
      </c>
      <c r="N61" s="3">
        <f>(D61/D$15)</f>
        <v>0.022548703045958456</v>
      </c>
      <c r="O61" s="3">
        <f>(G61/G$15)</f>
        <v>0.037143803843605036</v>
      </c>
      <c r="P61" s="6">
        <f>(E61-H61)</f>
        <v>-333</v>
      </c>
      <c r="Q61" s="5">
        <f>(P61/H61)</f>
        <v>-0.46769662921348315</v>
      </c>
      <c r="R61" s="4">
        <v>12</v>
      </c>
      <c r="S61" s="4">
        <v>13</v>
      </c>
      <c r="T61" s="3">
        <f>(E61/E$15)</f>
        <v>0.028642684401451027</v>
      </c>
      <c r="U61" s="3">
        <f>(H61/H$15)</f>
        <v>0.031079488410668297</v>
      </c>
    </row>
    <row r="62" ht="12.75">
      <c r="B62" s="2"/>
    </row>
    <row r="63" ht="12.75">
      <c r="B63" s="2"/>
    </row>
    <row r="64" ht="12.75">
      <c r="B64" s="1" t="s">
        <v>1</v>
      </c>
    </row>
    <row r="65" ht="12.75">
      <c r="B65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2008-10-06T20:04:07Z</dcterms:created>
  <dcterms:modified xsi:type="dcterms:W3CDTF">2008-10-06T20:04:14Z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