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Table 3A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<sst xmlns="http://schemas.openxmlformats.org/spreadsheetml/2006/main" count="66" uniqueCount="51">
  <si>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SOURCE:  U. S. Department of Commerce.  Bureau of the Census. Reported and Imputed Data.  </t>
  </si>
  <si>
    <t>Prepared by MD Department of Planning. Planning Data Services. 2008.</t>
  </si>
  <si>
    <t>WORCESTER</t>
  </si>
  <si>
    <t>WICOMICO</t>
  </si>
  <si>
    <t>SOMERSET</t>
  </si>
  <si>
    <t>DORCHESTER</t>
  </si>
  <si>
    <t>LOWER EASTERN SHORE</t>
  </si>
  <si>
    <t>TALBOT</t>
  </si>
  <si>
    <t>QUEEN ANNE'S</t>
  </si>
  <si>
    <t>KENT</t>
  </si>
  <si>
    <t>CECIL</t>
  </si>
  <si>
    <t>CAROLINE</t>
  </si>
  <si>
    <t>UPPER EASTERN SHORE</t>
  </si>
  <si>
    <t>WASHINGTON</t>
  </si>
  <si>
    <t>GARRETT</t>
  </si>
  <si>
    <t>ALLEGANY</t>
  </si>
  <si>
    <t>WESTERN MARYLAND</t>
  </si>
  <si>
    <t>ST. MARY'S</t>
  </si>
  <si>
    <t>CHARLES</t>
  </si>
  <si>
    <t>CALVERT</t>
  </si>
  <si>
    <t>SOUTHERN MARYLAND</t>
  </si>
  <si>
    <t>PRINCE GEORGE'S</t>
  </si>
  <si>
    <t>MONTGOMERY</t>
  </si>
  <si>
    <t>FREDERICK</t>
  </si>
  <si>
    <t>SUBURBAN WASHINGTON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</si>
  <si>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</si>
  <si>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</si>
  <si>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</si>
  <si>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</si>
  <si>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</si>
  <si>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</si>
  <si>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</si>
  <si>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NON METRO NON MICRO COUNTIES</t>
  </si>
  <si>
    <t>MICROPOLITAN COUNTIES</t>
  </si>
  <si>
    <t>METROPOLITAN COUNTIES</t>
  </si>
  <si>
    <t>STATE BALANCE (minus Baltimore City)</t>
  </si>
  <si>
    <t>STATE BALANCE</t>
  </si>
  <si>
    <t>NEW SUBURBAN COUNTIES</t>
  </si>
  <si>
    <t>OLD SUBURBAN COUNTIES</t>
  </si>
  <si>
    <t>MARYLAND</t>
  </si>
  <si>
    <t>Percent</t>
  </si>
  <si>
    <t>Net</t>
  </si>
  <si>
    <t>Family</t>
  </si>
  <si>
    <t>Total</t>
  </si>
  <si>
    <t>Single</t>
  </si>
  <si>
    <t>State Percent</t>
  </si>
  <si>
    <t>County Rank</t>
  </si>
  <si>
    <t>Change</t>
  </si>
  <si>
    <t>Single Family Housing Units</t>
  </si>
  <si>
    <t>Total Housing Units</t>
  </si>
  <si>
    <t>Table 3A. COMPARISON OF TOTAL AND SINGLE FAMILY HOUSING AUTHORIZED FOR CONSTRUCTION:  2007 AND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</si>
</sst>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1" fontId="0" fillId="0" borderId="0" xfId="0" applyNumberFormat="1" applyFill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X65"/>
  <sheetViews>
    <sheetView tabSelected="1" zoomScalePageLayoutView="0" workbookViewId="0" topLeftCell="D1">
      <selection activeCell="D1" sqref="D1"/>
    </sheetView>
  </sheetViews>
  <sheetFormatPr defaultColWidth="9.140625" defaultRowHeight="12.75"/>
  <cols>
    <col min="5" max="5" width="36.00390625" style="0" bestFit="1" customWidth="1"/>
  </cols>
  <sheetData>
    <row r="6" spans="5:18" ht="15.75">
      <c r="E6" s="28" t="s">
        <v>50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5:18" ht="15.75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5:18" ht="15.75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5:24" ht="15.75">
      <c r="E9" s="28"/>
      <c r="F9" s="28"/>
      <c r="G9" s="28"/>
      <c r="H9" s="28"/>
      <c r="I9" s="28"/>
      <c r="J9" s="28"/>
      <c r="K9" s="28"/>
      <c r="L9" s="28"/>
      <c r="M9" s="29" t="s">
        <v>49</v>
      </c>
      <c r="N9" s="29"/>
      <c r="O9" s="29"/>
      <c r="P9" s="29"/>
      <c r="Q9" s="29"/>
      <c r="R9" s="29"/>
      <c r="S9" s="29" t="s">
        <v>48</v>
      </c>
      <c r="T9" s="29"/>
      <c r="U9" s="29"/>
      <c r="V9" s="29"/>
      <c r="W9" s="29"/>
      <c r="X9" s="29"/>
    </row>
    <row r="10" spans="5:24" ht="15.75">
      <c r="E10" s="28"/>
      <c r="F10" s="28"/>
      <c r="G10" s="28"/>
      <c r="H10" s="27">
        <v>2007</v>
      </c>
      <c r="I10" s="27"/>
      <c r="J10" s="27"/>
      <c r="K10" s="27">
        <v>2006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5:24" ht="15.75">
      <c r="E11" s="28"/>
      <c r="F11" s="28"/>
      <c r="G11" s="27"/>
      <c r="H11" s="27"/>
      <c r="I11" s="27" t="s">
        <v>40</v>
      </c>
      <c r="J11" s="27"/>
      <c r="K11" s="27"/>
      <c r="L11" s="27" t="s">
        <v>40</v>
      </c>
      <c r="M11" s="29" t="s">
        <v>47</v>
      </c>
      <c r="N11" s="29"/>
      <c r="O11" s="29" t="s">
        <v>46</v>
      </c>
      <c r="P11" s="29"/>
      <c r="Q11" s="29" t="s">
        <v>45</v>
      </c>
      <c r="R11" s="29"/>
      <c r="S11" s="29" t="s">
        <v>47</v>
      </c>
      <c r="T11" s="29"/>
      <c r="U11" s="29" t="s">
        <v>46</v>
      </c>
      <c r="V11" s="29"/>
      <c r="W11" s="29" t="s">
        <v>45</v>
      </c>
      <c r="X11" s="29"/>
    </row>
    <row r="12" spans="5:20" ht="15.75">
      <c r="E12" s="28"/>
      <c r="F12" s="28"/>
      <c r="G12" s="27"/>
      <c r="H12" s="27" t="s">
        <v>44</v>
      </c>
      <c r="I12" s="27" t="s">
        <v>44</v>
      </c>
      <c r="J12" s="27"/>
      <c r="K12" s="27" t="s">
        <v>44</v>
      </c>
      <c r="L12" s="27" t="s">
        <v>44</v>
      </c>
      <c r="M12" s="28"/>
      <c r="N12" s="28"/>
      <c r="S12" s="28"/>
      <c r="T12" s="28"/>
    </row>
    <row r="13" spans="5:24" ht="15.75">
      <c r="E13" s="28"/>
      <c r="F13" s="28"/>
      <c r="G13" s="27" t="s">
        <v>43</v>
      </c>
      <c r="H13" s="27" t="s">
        <v>42</v>
      </c>
      <c r="I13" s="27" t="s">
        <v>42</v>
      </c>
      <c r="J13" s="27" t="s">
        <v>43</v>
      </c>
      <c r="K13" s="27" t="s">
        <v>42</v>
      </c>
      <c r="L13" s="27" t="s">
        <v>42</v>
      </c>
      <c r="M13" s="27" t="s">
        <v>41</v>
      </c>
      <c r="N13" s="27" t="s">
        <v>40</v>
      </c>
      <c r="O13" s="27">
        <v>2007</v>
      </c>
      <c r="P13" s="27">
        <v>2006</v>
      </c>
      <c r="Q13" s="27">
        <v>2007</v>
      </c>
      <c r="R13" s="27">
        <v>2006</v>
      </c>
      <c r="S13" s="27" t="s">
        <v>41</v>
      </c>
      <c r="T13" s="27" t="s">
        <v>40</v>
      </c>
      <c r="U13" s="27">
        <v>2007</v>
      </c>
      <c r="V13" s="27">
        <v>2006</v>
      </c>
      <c r="W13" s="27">
        <v>2007</v>
      </c>
      <c r="X13" s="27">
        <v>2006</v>
      </c>
    </row>
    <row r="14" spans="5:24" ht="12.75">
      <c r="E14" s="2"/>
      <c r="F14" s="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3"/>
      <c r="T14" s="13"/>
      <c r="U14" s="13"/>
      <c r="V14" s="13"/>
      <c r="W14" s="13"/>
      <c r="X14" s="13"/>
    </row>
    <row r="15" spans="2:24" ht="12.75">
      <c r="B15" s="25"/>
      <c r="D15">
        <v>1</v>
      </c>
      <c r="E15" s="26" t="s">
        <v>39</v>
      </c>
      <c r="F15" s="15"/>
      <c r="G15" s="11">
        <f>(G27+G35+G40+G45+G50+G57)</f>
        <v>18582</v>
      </c>
      <c r="H15" s="11">
        <f>(H27+H35+H40+H45+H50+H57)</f>
        <v>13232</v>
      </c>
      <c r="I15" s="5">
        <f>(H15/G15)</f>
        <v>0.7120869658809601</v>
      </c>
      <c r="J15" s="11">
        <f>(J27+J35+J40+J45+J50+J57)</f>
        <v>23262</v>
      </c>
      <c r="K15" s="11">
        <f>(K27+K35+K40+K45+K50+K57)</f>
        <v>17858</v>
      </c>
      <c r="L15" s="5">
        <f>(K15/J15)</f>
        <v>0.7676897945146591</v>
      </c>
      <c r="M15" s="8">
        <f>(G15-J15)</f>
        <v>-4680</v>
      </c>
      <c r="N15" s="7">
        <f>(M15/J15)</f>
        <v>-0.20118648439515088</v>
      </c>
      <c r="O15" s="23"/>
      <c r="P15" s="23"/>
      <c r="Q15" s="3">
        <f>(G15/G$15)</f>
        <v>1</v>
      </c>
      <c r="R15" s="3">
        <f>(J15/J$15)</f>
        <v>1</v>
      </c>
      <c r="S15" s="6">
        <f>(H15-K15)</f>
        <v>-4626</v>
      </c>
      <c r="T15" s="5">
        <f>(S15/K15)</f>
        <v>-0.25904356590883637</v>
      </c>
      <c r="U15" s="13"/>
      <c r="V15" s="13"/>
      <c r="W15" s="3">
        <f>(H15/H$15)</f>
        <v>1</v>
      </c>
      <c r="X15" s="3">
        <f>(K15/K$15)</f>
        <v>1</v>
      </c>
    </row>
    <row r="16" spans="2:24" ht="12.75">
      <c r="B16" s="25"/>
      <c r="D16">
        <v>2</v>
      </c>
      <c r="E16" s="15"/>
      <c r="F16" s="15"/>
      <c r="G16" s="11"/>
      <c r="H16" s="11"/>
      <c r="I16" s="23"/>
      <c r="J16" s="11"/>
      <c r="K16" s="11"/>
      <c r="L16" s="23"/>
      <c r="M16" s="24"/>
      <c r="N16" s="24"/>
      <c r="O16" s="23"/>
      <c r="P16" s="23"/>
      <c r="Q16" s="23"/>
      <c r="R16" s="23"/>
      <c r="S16" s="13"/>
      <c r="T16" s="13"/>
      <c r="U16" s="13"/>
      <c r="V16" s="13"/>
      <c r="W16" s="13"/>
      <c r="X16" s="13"/>
    </row>
    <row r="17" spans="2:24" ht="12.75">
      <c r="B17" s="19"/>
      <c r="D17">
        <v>3</v>
      </c>
      <c r="E17" s="1" t="s">
        <v>38</v>
      </c>
      <c r="F17" s="22"/>
      <c r="G17" s="21">
        <f>(G28+G29+G37+G38)</f>
        <v>8616</v>
      </c>
      <c r="H17" s="21">
        <f>(H28+H29+H37+H38)</f>
        <v>4971</v>
      </c>
      <c r="I17" s="5">
        <f>(H17/G17)</f>
        <v>0.5769498607242339</v>
      </c>
      <c r="J17" s="21">
        <f>(J28+J29+J37+J38)</f>
        <v>9695</v>
      </c>
      <c r="K17" s="21">
        <f>(K28+K29+K37+K38)</f>
        <v>7049</v>
      </c>
      <c r="L17" s="5">
        <f>(K17/J17)</f>
        <v>0.7270758122743682</v>
      </c>
      <c r="M17" s="8">
        <f>(G17-J17)</f>
        <v>-1079</v>
      </c>
      <c r="N17" s="7">
        <f>(M17/J17)</f>
        <v>-0.1112944816915936</v>
      </c>
      <c r="O17" s="13"/>
      <c r="P17" s="13"/>
      <c r="Q17" s="3">
        <f>(G17/G$15)</f>
        <v>0.4636745237326445</v>
      </c>
      <c r="R17" s="3">
        <f>(J17/J$15)</f>
        <v>0.41677413807927094</v>
      </c>
      <c r="S17" s="6">
        <f>(H17-K17)</f>
        <v>-2078</v>
      </c>
      <c r="T17" s="5">
        <f>(S17/K17)</f>
        <v>-0.2947935877429423</v>
      </c>
      <c r="U17" s="13"/>
      <c r="V17" s="13"/>
      <c r="W17" s="3">
        <f>(H17/H$15)</f>
        <v>0.375680169286578</v>
      </c>
      <c r="X17" s="3">
        <f>(K17/K$15)</f>
        <v>0.3947250531974465</v>
      </c>
    </row>
    <row r="18" spans="2:24" ht="12.75">
      <c r="B18" s="19"/>
      <c r="D18">
        <v>4</v>
      </c>
      <c r="E18" s="1" t="s">
        <v>37</v>
      </c>
      <c r="F18" s="22"/>
      <c r="G18" s="21">
        <f>(G30+G31+G32+G36+G41+G42+G43+G52+G54)</f>
        <v>6804</v>
      </c>
      <c r="H18" s="21">
        <f>(H30+H31+H32+H36+H41+H42+H43+H52+H54)</f>
        <v>5658</v>
      </c>
      <c r="I18" s="5">
        <f>(H18/G18)</f>
        <v>0.8315696649029982</v>
      </c>
      <c r="J18" s="21">
        <f>(J30+J31+J32+J36+J41+J42+J43+J52+J54)</f>
        <v>7949</v>
      </c>
      <c r="K18" s="21">
        <f>(K30+K31+K32+K36+K41+K42+K43+K52+K54)</f>
        <v>6750</v>
      </c>
      <c r="L18" s="5">
        <f>(K18/J18)</f>
        <v>0.8491634167819851</v>
      </c>
      <c r="M18" s="8">
        <f>(G18-J18)</f>
        <v>-1145</v>
      </c>
      <c r="N18" s="7">
        <f>(M18/J18)</f>
        <v>-0.14404327588375895</v>
      </c>
      <c r="O18" s="13"/>
      <c r="P18" s="13"/>
      <c r="Q18" s="3">
        <f>(G18/G$15)</f>
        <v>0.3661608007749435</v>
      </c>
      <c r="R18" s="3">
        <f>(J18/J$15)</f>
        <v>0.34171610351646464</v>
      </c>
      <c r="S18" s="6">
        <f>(H18-K18)</f>
        <v>-1092</v>
      </c>
      <c r="T18" s="5">
        <f>(S18/K18)</f>
        <v>-0.16177777777777777</v>
      </c>
      <c r="U18" s="13"/>
      <c r="V18" s="13"/>
      <c r="W18" s="3">
        <f>(H18/H$15)</f>
        <v>0.42759975816203144</v>
      </c>
      <c r="X18" s="3">
        <f>(K18/K$15)</f>
        <v>0.3779818568708702</v>
      </c>
    </row>
    <row r="19" spans="2:24" ht="12.75">
      <c r="B19" s="19"/>
      <c r="D19">
        <v>5</v>
      </c>
      <c r="E19" s="1" t="s">
        <v>36</v>
      </c>
      <c r="F19" s="22"/>
      <c r="G19" s="21">
        <f>(G20+G21)</f>
        <v>3162</v>
      </c>
      <c r="H19" s="21">
        <f>(H20+H21)</f>
        <v>2603</v>
      </c>
      <c r="I19" s="5">
        <f>(H19/G19)</f>
        <v>0.823213156230234</v>
      </c>
      <c r="J19" s="21">
        <f>(J20+J21)</f>
        <v>5618</v>
      </c>
      <c r="K19" s="21">
        <f>(K20+K21)</f>
        <v>4059</v>
      </c>
      <c r="L19" s="5">
        <f>(K19/J19)</f>
        <v>0.72249911000356</v>
      </c>
      <c r="M19" s="8">
        <f>(G19-J19)</f>
        <v>-2456</v>
      </c>
      <c r="N19" s="7">
        <f>(M19/J19)</f>
        <v>-0.43716625133499465</v>
      </c>
      <c r="O19" s="13"/>
      <c r="P19" s="13"/>
      <c r="Q19" s="3">
        <f>(G19/G$15)</f>
        <v>0.17016467549241202</v>
      </c>
      <c r="R19" s="3">
        <f>(J19/J$15)</f>
        <v>0.24150975840426447</v>
      </c>
      <c r="S19" s="6">
        <f>(H19-K19)</f>
        <v>-1456</v>
      </c>
      <c r="T19" s="5">
        <f>(S19/K19)</f>
        <v>-0.3587090416358709</v>
      </c>
      <c r="U19" s="13"/>
      <c r="V19" s="13"/>
      <c r="W19" s="3">
        <f>(H19/H$15)</f>
        <v>0.19672007255139057</v>
      </c>
      <c r="X19" s="3">
        <f>(K19/K$15)</f>
        <v>0.2272930899316833</v>
      </c>
    </row>
    <row r="20" spans="2:24" ht="12.75">
      <c r="B20" s="19"/>
      <c r="D20">
        <v>6</v>
      </c>
      <c r="E20" s="1" t="s">
        <v>25</v>
      </c>
      <c r="F20" s="22"/>
      <c r="G20" s="21">
        <f>(G33)</f>
        <v>319</v>
      </c>
      <c r="H20" s="21">
        <f>(H33)</f>
        <v>204</v>
      </c>
      <c r="I20" s="5">
        <f>(H20/G20)</f>
        <v>0.6394984326018809</v>
      </c>
      <c r="J20" s="21">
        <f>(J33)</f>
        <v>649</v>
      </c>
      <c r="K20" s="21">
        <f>(K33)</f>
        <v>332</v>
      </c>
      <c r="L20" s="5">
        <f>(K20/J20)</f>
        <v>0.5115562403697997</v>
      </c>
      <c r="M20" s="8">
        <f>(G20-J20)</f>
        <v>-330</v>
      </c>
      <c r="N20" s="7">
        <f>(M20/J20)</f>
        <v>-0.5084745762711864</v>
      </c>
      <c r="O20" s="4"/>
      <c r="P20" s="20"/>
      <c r="Q20" s="3">
        <f>(G20/G$15)</f>
        <v>0.01716715100635023</v>
      </c>
      <c r="R20" s="3">
        <f>(J20/J$15)</f>
        <v>0.02789957871206259</v>
      </c>
      <c r="S20" s="6">
        <f>(H20-K20)</f>
        <v>-128</v>
      </c>
      <c r="T20" s="5">
        <f>(S20/K20)</f>
        <v>-0.3855421686746988</v>
      </c>
      <c r="U20" s="4"/>
      <c r="V20" s="4"/>
      <c r="W20" s="3">
        <f>(H20/H$15)</f>
        <v>0.015417170495767836</v>
      </c>
      <c r="X20" s="3">
        <f>(K20/K$15)</f>
        <v>0.01859110762683391</v>
      </c>
    </row>
    <row r="21" spans="2:24" ht="12.75">
      <c r="B21" s="19"/>
      <c r="D21">
        <v>7</v>
      </c>
      <c r="E21" s="1" t="s">
        <v>35</v>
      </c>
      <c r="G21" s="10">
        <f>(G46+G47+G48+G51+G53+G55+G58+G59+G60+G61)</f>
        <v>2843</v>
      </c>
      <c r="H21" s="10">
        <f>(H46+H47+H48+H51+H53+H55+H58+H59+H60+H61)</f>
        <v>2399</v>
      </c>
      <c r="I21" s="5">
        <f>(H21/G21)</f>
        <v>0.8438269433696799</v>
      </c>
      <c r="J21" s="10">
        <f>(J46+J47+J48+J51+J53+J55+J58+J59+J60+J61)</f>
        <v>4969</v>
      </c>
      <c r="K21" s="10">
        <f>(K46+K47+K48+K51+K53+K55+K58+K59+K60+K61)</f>
        <v>3727</v>
      </c>
      <c r="L21" s="5">
        <f>(K21/J21)</f>
        <v>0.7500503119339907</v>
      </c>
      <c r="M21" s="8">
        <f>(G21-J21)</f>
        <v>-2126</v>
      </c>
      <c r="N21" s="7">
        <f>(M21/J21)</f>
        <v>-0.4278526866572751</v>
      </c>
      <c r="Q21" s="3">
        <f>(G21/G$15)</f>
        <v>0.15299752448606177</v>
      </c>
      <c r="R21" s="3">
        <f>(J21/J$15)</f>
        <v>0.21361017969220186</v>
      </c>
      <c r="S21" s="6">
        <f>(H21-K21)</f>
        <v>-1328</v>
      </c>
      <c r="T21" s="5">
        <f>(S21/K21)</f>
        <v>-0.3563187550308559</v>
      </c>
      <c r="W21" s="3">
        <f>(H21/H$15)</f>
        <v>0.18130290205562274</v>
      </c>
      <c r="X21" s="3">
        <f>(K21/K$15)</f>
        <v>0.20870198230484938</v>
      </c>
    </row>
    <row r="22" spans="5:11" ht="12.75">
      <c r="E22" s="1"/>
      <c r="G22" s="10"/>
      <c r="H22" s="10"/>
      <c r="J22" s="10"/>
      <c r="K22" s="10"/>
    </row>
    <row r="23" spans="2:24" ht="12.75">
      <c r="B23" s="19"/>
      <c r="D23">
        <v>8</v>
      </c>
      <c r="E23" s="1" t="s">
        <v>34</v>
      </c>
      <c r="F23" s="17"/>
      <c r="G23" s="11">
        <f>(G28+G29+G30+G31+G32+G33+G36+G37+G38+G41+G42+G46+G48+G52+G54+G59+G60)</f>
        <v>16039</v>
      </c>
      <c r="H23" s="11">
        <f>(H28+H29+H30+H31+H32+H33+H36+H37+H38+H41+H42+H46+H48+H52+H54+H59+H60)</f>
        <v>10893</v>
      </c>
      <c r="I23" s="5">
        <f>(H23/G23)</f>
        <v>0.6791570546792194</v>
      </c>
      <c r="J23" s="11">
        <f>(J28+J29+J30+J31+J32+J33+J36+J37+J38+J41+J42+J46+J48+J52+J54+J59+J60)</f>
        <v>19779</v>
      </c>
      <c r="K23" s="11">
        <f>(K28+K29+K30+K31+K32+K33+K36+K37+K38+K41+K42+K46+K48+K52+K54+K59+K60)</f>
        <v>15063</v>
      </c>
      <c r="L23" s="5">
        <f>(K23/J23)</f>
        <v>0.7615652965266192</v>
      </c>
      <c r="M23" s="8">
        <f>(G23-J23)</f>
        <v>-3740</v>
      </c>
      <c r="N23" s="7">
        <f>(M23/J23)</f>
        <v>-0.18908943829313918</v>
      </c>
      <c r="O23" s="13"/>
      <c r="P23" s="13"/>
      <c r="Q23" s="3">
        <f>(G23/G$15)</f>
        <v>0.8631471316327629</v>
      </c>
      <c r="R23" s="3">
        <f>(J23/J$15)</f>
        <v>0.8502708279597627</v>
      </c>
      <c r="S23" s="6">
        <f>(H23-K23)</f>
        <v>-4170</v>
      </c>
      <c r="T23" s="5">
        <f>(S23/K23)</f>
        <v>-0.27683728340967934</v>
      </c>
      <c r="U23" s="13"/>
      <c r="V23" s="13"/>
      <c r="W23" s="3">
        <f>(H23/H$15)</f>
        <v>0.8232315598548973</v>
      </c>
      <c r="X23" s="3">
        <f>(K23/K$15)</f>
        <v>0.8434875125993953</v>
      </c>
    </row>
    <row r="24" spans="2:24" ht="12.75">
      <c r="B24" s="19"/>
      <c r="D24">
        <v>9</v>
      </c>
      <c r="E24" s="1" t="s">
        <v>33</v>
      </c>
      <c r="F24" s="17"/>
      <c r="G24" s="11">
        <f>(G43+G55+G58+G61)</f>
        <v>1963</v>
      </c>
      <c r="H24" s="11">
        <f>(H43+H55+H58+H61)</f>
        <v>1808</v>
      </c>
      <c r="I24" s="5">
        <f>(H24/G24)</f>
        <v>0.9210392256749873</v>
      </c>
      <c r="J24" s="11">
        <f>(J43+J55+J58+J61)</f>
        <v>2808</v>
      </c>
      <c r="K24" s="11">
        <f>(K43+K55+K58+K61)</f>
        <v>2124</v>
      </c>
      <c r="L24" s="5">
        <f>(K24/J24)</f>
        <v>0.7564102564102564</v>
      </c>
      <c r="M24" s="8">
        <f>(G24-J24)</f>
        <v>-845</v>
      </c>
      <c r="N24" s="7">
        <f>(M24/J24)</f>
        <v>-0.30092592592592593</v>
      </c>
      <c r="O24" s="13"/>
      <c r="P24" s="13"/>
      <c r="Q24" s="3">
        <f>(G24/G$15)</f>
        <v>0.10563986653750941</v>
      </c>
      <c r="R24" s="3">
        <f>(J24/J$15)</f>
        <v>0.12071189063709054</v>
      </c>
      <c r="S24" s="6">
        <f>(H24-K24)</f>
        <v>-316</v>
      </c>
      <c r="T24" s="5">
        <f>(S24/K24)</f>
        <v>-0.1487758945386064</v>
      </c>
      <c r="U24" s="13"/>
      <c r="V24" s="13"/>
      <c r="W24" s="3">
        <f>(H24/H$15)</f>
        <v>0.13663845223700122</v>
      </c>
      <c r="X24" s="3">
        <f>(K24/K$15)</f>
        <v>0.11893829096203382</v>
      </c>
    </row>
    <row r="25" spans="4:24" ht="12.75">
      <c r="D25">
        <v>10</v>
      </c>
      <c r="E25" s="1" t="s">
        <v>32</v>
      </c>
      <c r="F25" s="17"/>
      <c r="G25" s="11">
        <f>(G47+G51+G53)</f>
        <v>580</v>
      </c>
      <c r="H25" s="11">
        <f>(H47+H51+H53)</f>
        <v>531</v>
      </c>
      <c r="I25" s="5">
        <f>(H25/G25)</f>
        <v>0.9155172413793103</v>
      </c>
      <c r="J25" s="11">
        <f>(J47+J51+J53)</f>
        <v>675</v>
      </c>
      <c r="K25" s="11">
        <f>(K47+K51+K53)</f>
        <v>671</v>
      </c>
      <c r="L25" s="5">
        <f>(K25/J25)</f>
        <v>0.9940740740740741</v>
      </c>
      <c r="M25" s="8">
        <f>(G25-J25)</f>
        <v>-95</v>
      </c>
      <c r="N25" s="7">
        <f>(M25/J25)</f>
        <v>-0.14074074074074075</v>
      </c>
      <c r="O25" s="13"/>
      <c r="P25" s="13"/>
      <c r="Q25" s="3">
        <f>(G25/G$15)</f>
        <v>0.031213001829727693</v>
      </c>
      <c r="R25" s="3">
        <f>(J25/J$15)</f>
        <v>0.02901728140314676</v>
      </c>
      <c r="S25" s="6">
        <f>(H25-K25)</f>
        <v>-140</v>
      </c>
      <c r="T25" s="5">
        <f>(S25/K25)</f>
        <v>-0.20864381520119224</v>
      </c>
      <c r="U25" s="13"/>
      <c r="V25" s="13"/>
      <c r="W25" s="3">
        <f>(H25/H$15)</f>
        <v>0.04012998790810157</v>
      </c>
      <c r="X25" s="3">
        <f>(K25/K$15)</f>
        <v>0.03757419643857095</v>
      </c>
    </row>
    <row r="26" spans="4:24" ht="12.75">
      <c r="D26">
        <v>11</v>
      </c>
      <c r="E26" s="1"/>
      <c r="F26" s="17"/>
      <c r="G26" s="11"/>
      <c r="H26" s="18"/>
      <c r="I26" s="13"/>
      <c r="J26" s="18"/>
      <c r="K26" s="18"/>
      <c r="L26" s="13"/>
      <c r="M26" s="14"/>
      <c r="N26" s="14"/>
      <c r="O26" s="13"/>
      <c r="P26" s="13"/>
      <c r="Q26" s="3"/>
      <c r="R26" s="13"/>
      <c r="S26" s="13"/>
      <c r="T26" s="13"/>
      <c r="U26" s="13"/>
      <c r="V26" s="13"/>
      <c r="W26" s="13"/>
      <c r="X26" s="13"/>
    </row>
    <row r="27" spans="4:24" ht="12.75">
      <c r="D27">
        <v>12</v>
      </c>
      <c r="E27" s="1" t="s">
        <v>31</v>
      </c>
      <c r="F27" s="17"/>
      <c r="G27" s="11">
        <f>SUM(G28:G33)</f>
        <v>5986</v>
      </c>
      <c r="H27" s="11">
        <f>SUM(H28:H33)</f>
        <v>4554</v>
      </c>
      <c r="I27" s="5">
        <f>(H27/G27)</f>
        <v>0.7607751419979953</v>
      </c>
      <c r="J27" s="16">
        <f>SUM(J28:J33)</f>
        <v>7702</v>
      </c>
      <c r="K27" s="10">
        <f>SUM(K28:K33)</f>
        <v>5908</v>
      </c>
      <c r="L27" s="5">
        <f>(K27/J27)</f>
        <v>0.7670734874058686</v>
      </c>
      <c r="M27" s="8">
        <f>(G27-J27)</f>
        <v>-1716</v>
      </c>
      <c r="N27" s="7">
        <f>(M27/J27)</f>
        <v>-0.22279927291612567</v>
      </c>
      <c r="O27" s="13"/>
      <c r="P27" s="13"/>
      <c r="Q27" s="3">
        <f>(G27/G$15)</f>
        <v>0.32213970509094825</v>
      </c>
      <c r="R27" s="3">
        <f>(J27/J$15)</f>
        <v>0.331097927951165</v>
      </c>
      <c r="S27" s="6">
        <f>(H27-K27)</f>
        <v>-1354</v>
      </c>
      <c r="T27" s="5">
        <f>(S27/K27)</f>
        <v>-0.22918077183480026</v>
      </c>
      <c r="U27" s="13"/>
      <c r="V27" s="13"/>
      <c r="W27" s="3">
        <f>(H27/H$15)</f>
        <v>0.34416565900846435</v>
      </c>
      <c r="X27" s="3">
        <f>(K27/K$15)</f>
        <v>0.3308321200582372</v>
      </c>
    </row>
    <row r="28" spans="4:24" ht="12.75">
      <c r="D28">
        <v>13</v>
      </c>
      <c r="E28" s="12" t="s">
        <v>30</v>
      </c>
      <c r="G28" s="11">
        <v>1831</v>
      </c>
      <c r="H28" s="11">
        <v>1041</v>
      </c>
      <c r="I28" s="5">
        <f>(H28/G28)</f>
        <v>0.5685417804478428</v>
      </c>
      <c r="J28" s="10">
        <v>1414</v>
      </c>
      <c r="K28" s="9">
        <v>1108</v>
      </c>
      <c r="L28" s="5">
        <f>(K28/J28)</f>
        <v>0.7835926449787836</v>
      </c>
      <c r="M28" s="8">
        <f>(G28-J28)</f>
        <v>417</v>
      </c>
      <c r="N28" s="7">
        <f>(M28/J28)</f>
        <v>0.29490806223479493</v>
      </c>
      <c r="O28" s="4">
        <v>3</v>
      </c>
      <c r="P28" s="4">
        <v>5</v>
      </c>
      <c r="Q28" s="3">
        <f>(G28/G$15)</f>
        <v>0.09853621784522656</v>
      </c>
      <c r="R28" s="3">
        <f>(J28/J$15)</f>
        <v>0.06078583096896226</v>
      </c>
      <c r="S28" s="6">
        <f>(H28-K28)</f>
        <v>-67</v>
      </c>
      <c r="T28" s="5">
        <f>(S28/K28)</f>
        <v>-0.06046931407942238</v>
      </c>
      <c r="U28" s="4">
        <v>5</v>
      </c>
      <c r="V28" s="4">
        <v>6</v>
      </c>
      <c r="W28" s="3">
        <f>(H28/H$15)</f>
        <v>0.07867291414752116</v>
      </c>
      <c r="X28" s="3">
        <f>(K28/K$15)</f>
        <v>0.06204502183895173</v>
      </c>
    </row>
    <row r="29" spans="4:24" ht="12.75">
      <c r="D29">
        <v>14</v>
      </c>
      <c r="E29" s="12" t="s">
        <v>29</v>
      </c>
      <c r="G29" s="11">
        <v>1143</v>
      </c>
      <c r="H29" s="11">
        <v>1060</v>
      </c>
      <c r="I29" s="5">
        <f>(H29/G29)</f>
        <v>0.9273840769903762</v>
      </c>
      <c r="J29" s="10">
        <v>2217</v>
      </c>
      <c r="K29" s="9">
        <v>1786</v>
      </c>
      <c r="L29" s="5">
        <f>(K29/J29)</f>
        <v>0.8055931438881371</v>
      </c>
      <c r="M29" s="8">
        <f>(G29-J29)</f>
        <v>-1074</v>
      </c>
      <c r="N29" s="7">
        <f>(M29/J29)</f>
        <v>-0.4844384303112314</v>
      </c>
      <c r="O29" s="4">
        <v>6</v>
      </c>
      <c r="P29" s="4">
        <v>3</v>
      </c>
      <c r="Q29" s="3">
        <f>(G29/G$15)</f>
        <v>0.061511139812721986</v>
      </c>
      <c r="R29" s="3">
        <f>(J29/J$15)</f>
        <v>0.09530564869744648</v>
      </c>
      <c r="S29" s="6">
        <f>(H29-K29)</f>
        <v>-726</v>
      </c>
      <c r="T29" s="5">
        <f>(S29/K29)</f>
        <v>-0.406494960806271</v>
      </c>
      <c r="U29" s="4">
        <v>4</v>
      </c>
      <c r="V29" s="4">
        <v>2</v>
      </c>
      <c r="W29" s="3">
        <f>(H29/H$15)</f>
        <v>0.08010882708585249</v>
      </c>
      <c r="X29" s="3">
        <f>(K29/K$15)</f>
        <v>0.1000111994624258</v>
      </c>
    </row>
    <row r="30" spans="4:24" ht="12.75">
      <c r="D30">
        <v>15</v>
      </c>
      <c r="E30" s="12" t="s">
        <v>28</v>
      </c>
      <c r="G30" s="11">
        <v>312</v>
      </c>
      <c r="H30" s="11">
        <v>312</v>
      </c>
      <c r="I30" s="5">
        <f>(H30/G30)</f>
        <v>1</v>
      </c>
      <c r="J30" s="10">
        <v>511</v>
      </c>
      <c r="K30" s="9">
        <v>507</v>
      </c>
      <c r="L30" s="5">
        <f>(K30/J30)</f>
        <v>0.9921722113502935</v>
      </c>
      <c r="M30" s="8">
        <f>(G30-J30)</f>
        <v>-199</v>
      </c>
      <c r="N30" s="7">
        <f>(M30/J30)</f>
        <v>-0.38943248532289626</v>
      </c>
      <c r="O30" s="4">
        <v>17</v>
      </c>
      <c r="P30" s="4">
        <v>15</v>
      </c>
      <c r="Q30" s="3">
        <f>(G30/G$15)</f>
        <v>0.016790442363577657</v>
      </c>
      <c r="R30" s="3">
        <f>(J30/J$15)</f>
        <v>0.02196715673630814</v>
      </c>
      <c r="S30" s="6">
        <f>(H30-K30)</f>
        <v>-195</v>
      </c>
      <c r="T30" s="5">
        <f>(S30/K30)</f>
        <v>-0.38461538461538464</v>
      </c>
      <c r="U30" s="4">
        <v>15</v>
      </c>
      <c r="V30" s="4">
        <v>14</v>
      </c>
      <c r="W30" s="3">
        <f>(H30/H$15)</f>
        <v>0.02357920193470375</v>
      </c>
      <c r="X30" s="3">
        <f>(K30/K$15)</f>
        <v>0.02839063724941203</v>
      </c>
    </row>
    <row r="31" spans="4:24" ht="12.75">
      <c r="D31">
        <v>16</v>
      </c>
      <c r="E31" s="12" t="s">
        <v>27</v>
      </c>
      <c r="G31" s="11">
        <v>993</v>
      </c>
      <c r="H31" s="11">
        <v>824</v>
      </c>
      <c r="I31" s="5">
        <f>(H31/G31)</f>
        <v>0.8298086606243706</v>
      </c>
      <c r="J31" s="10">
        <v>1344</v>
      </c>
      <c r="K31" s="9">
        <v>1135</v>
      </c>
      <c r="L31" s="5">
        <f>(K31/J31)</f>
        <v>0.8444940476190477</v>
      </c>
      <c r="M31" s="8">
        <f>(G31-J31)</f>
        <v>-351</v>
      </c>
      <c r="N31" s="7">
        <f>(M31/J31)</f>
        <v>-0.2611607142857143</v>
      </c>
      <c r="O31" s="4">
        <v>7</v>
      </c>
      <c r="P31" s="4">
        <v>6</v>
      </c>
      <c r="Q31" s="3">
        <f>(G31/G$15)</f>
        <v>0.053438811753309653</v>
      </c>
      <c r="R31" s="3">
        <f>(J31/J$15)</f>
        <v>0.057776631416043334</v>
      </c>
      <c r="S31" s="6">
        <f>(H31-K31)</f>
        <v>-311</v>
      </c>
      <c r="T31" s="5">
        <f>(S31/K31)</f>
        <v>-0.2740088105726872</v>
      </c>
      <c r="U31" s="4">
        <v>8</v>
      </c>
      <c r="V31" s="4">
        <v>5</v>
      </c>
      <c r="W31" s="3">
        <f>(H31/H$15)</f>
        <v>0.062273276904474005</v>
      </c>
      <c r="X31" s="3">
        <f>(K31/K$15)</f>
        <v>0.06355694926643521</v>
      </c>
    </row>
    <row r="32" spans="4:24" ht="12.75">
      <c r="D32">
        <v>17</v>
      </c>
      <c r="E32" s="12" t="s">
        <v>26</v>
      </c>
      <c r="G32" s="11">
        <v>1388</v>
      </c>
      <c r="H32" s="11">
        <v>1113</v>
      </c>
      <c r="I32" s="5">
        <f>(H32/G32)</f>
        <v>0.8018731988472623</v>
      </c>
      <c r="J32" s="10">
        <v>1567</v>
      </c>
      <c r="K32" s="9">
        <v>1040</v>
      </c>
      <c r="L32" s="5">
        <f>(K32/J32)</f>
        <v>0.6636885768985322</v>
      </c>
      <c r="M32" s="8">
        <f>(G32-J32)</f>
        <v>-179</v>
      </c>
      <c r="N32" s="7">
        <f>(M32/J32)</f>
        <v>-0.11423101467772814</v>
      </c>
      <c r="O32" s="4">
        <v>4</v>
      </c>
      <c r="P32" s="4">
        <v>4</v>
      </c>
      <c r="Q32" s="3">
        <f>(G32/G$15)</f>
        <v>0.07469594230976213</v>
      </c>
      <c r="R32" s="3">
        <f>(J32/J$15)</f>
        <v>0.06736308142034218</v>
      </c>
      <c r="S32" s="6">
        <f>(H32-K32)</f>
        <v>73</v>
      </c>
      <c r="T32" s="5">
        <f>(S32/K32)</f>
        <v>0.07019230769230769</v>
      </c>
      <c r="U32" s="4">
        <v>3</v>
      </c>
      <c r="V32" s="4">
        <v>8</v>
      </c>
      <c r="W32" s="3">
        <f>(H32/H$15)</f>
        <v>0.0841142684401451</v>
      </c>
      <c r="X32" s="3">
        <f>(K32/K$15)</f>
        <v>0.05823720461417852</v>
      </c>
    </row>
    <row r="33" spans="4:24" ht="12.75">
      <c r="D33">
        <v>18</v>
      </c>
      <c r="E33" s="12" t="s">
        <v>25</v>
      </c>
      <c r="G33" s="11">
        <v>319</v>
      </c>
      <c r="H33" s="11">
        <v>204</v>
      </c>
      <c r="I33" s="5">
        <f>(H33/G33)</f>
        <v>0.6394984326018809</v>
      </c>
      <c r="J33" s="10">
        <v>649</v>
      </c>
      <c r="K33" s="9">
        <v>332</v>
      </c>
      <c r="L33" s="5">
        <f>(K33/J33)</f>
        <v>0.5115562403697997</v>
      </c>
      <c r="M33" s="8">
        <f>(G33-J33)</f>
        <v>-330</v>
      </c>
      <c r="N33" s="7">
        <f>(M33/J33)</f>
        <v>-0.5084745762711864</v>
      </c>
      <c r="O33" s="4">
        <v>16</v>
      </c>
      <c r="P33" s="4">
        <v>13</v>
      </c>
      <c r="Q33" s="3">
        <f>(G33/G$15)</f>
        <v>0.01716715100635023</v>
      </c>
      <c r="R33" s="3">
        <f>(J33/J$15)</f>
        <v>0.02789957871206259</v>
      </c>
      <c r="S33" s="6">
        <f>(H33-K33)</f>
        <v>-128</v>
      </c>
      <c r="T33" s="5">
        <f>(S33/K33)</f>
        <v>-0.3855421686746988</v>
      </c>
      <c r="U33" s="4">
        <v>20</v>
      </c>
      <c r="V33" s="4">
        <v>17</v>
      </c>
      <c r="W33" s="3">
        <f>(H33/H$15)</f>
        <v>0.015417170495767836</v>
      </c>
      <c r="X33" s="3">
        <f>(K33/K$15)</f>
        <v>0.01859110762683391</v>
      </c>
    </row>
    <row r="34" spans="4:24" ht="12.75">
      <c r="D34">
        <v>19</v>
      </c>
      <c r="E34" s="15"/>
      <c r="M34" s="14"/>
      <c r="N34" s="14"/>
      <c r="O34" s="4"/>
      <c r="Q34" s="13"/>
      <c r="R34" s="13"/>
      <c r="S34" s="13"/>
      <c r="T34" s="13"/>
      <c r="U34" s="4"/>
      <c r="W34" s="13"/>
      <c r="X34" s="13"/>
    </row>
    <row r="35" spans="4:24" ht="12.75">
      <c r="D35">
        <v>20</v>
      </c>
      <c r="E35" s="12" t="s">
        <v>24</v>
      </c>
      <c r="G35" s="11">
        <f>SUM(G36:G38)</f>
        <v>6930</v>
      </c>
      <c r="H35" s="11">
        <f>SUM(H36:H38)</f>
        <v>3873</v>
      </c>
      <c r="I35" s="5">
        <f>(H35/G35)</f>
        <v>0.5588744588744589</v>
      </c>
      <c r="J35" s="16">
        <f>SUM(J36:J38)</f>
        <v>7364</v>
      </c>
      <c r="K35" s="10">
        <f>SUM(K36:K38)</f>
        <v>5253</v>
      </c>
      <c r="L35" s="5">
        <f>(K35/J35)</f>
        <v>0.7133351439435089</v>
      </c>
      <c r="M35" s="8">
        <f>(G35-J35)</f>
        <v>-434</v>
      </c>
      <c r="N35" s="7">
        <f>(M35/J35)</f>
        <v>-0.058935361216730035</v>
      </c>
      <c r="O35" s="4"/>
      <c r="Q35" s="3">
        <f>(G35/G$15)</f>
        <v>0.3729415563448499</v>
      </c>
      <c r="R35" s="3">
        <f>(J35/J$15)</f>
        <v>0.31656779296707077</v>
      </c>
      <c r="S35" s="6">
        <f>(H35-K35)</f>
        <v>-1380</v>
      </c>
      <c r="T35" s="5">
        <f>(S35/K35)</f>
        <v>-0.26270702455739575</v>
      </c>
      <c r="U35" s="4"/>
      <c r="W35" s="3">
        <f>(H35/H$15)</f>
        <v>0.2926995163240629</v>
      </c>
      <c r="X35" s="3">
        <f>(K35/K$15)</f>
        <v>0.29415388061373055</v>
      </c>
    </row>
    <row r="36" spans="4:24" ht="12.75">
      <c r="D36">
        <v>21</v>
      </c>
      <c r="E36" s="12" t="s">
        <v>23</v>
      </c>
      <c r="G36" s="11">
        <v>1288</v>
      </c>
      <c r="H36" s="11">
        <v>1003</v>
      </c>
      <c r="I36" s="5">
        <f>(H36/G36)</f>
        <v>0.7787267080745341</v>
      </c>
      <c r="J36" s="10">
        <v>1300</v>
      </c>
      <c r="K36" s="9">
        <v>1098</v>
      </c>
      <c r="L36" s="5">
        <f>(K36/J36)</f>
        <v>0.8446153846153847</v>
      </c>
      <c r="M36" s="8">
        <f>(G36-J36)</f>
        <v>-12</v>
      </c>
      <c r="N36" s="7">
        <f>(M36/J36)</f>
        <v>-0.009230769230769232</v>
      </c>
      <c r="O36" s="4">
        <v>5</v>
      </c>
      <c r="P36" s="4">
        <v>8</v>
      </c>
      <c r="Q36" s="3">
        <f>(G36/G$15)</f>
        <v>0.06931439027015392</v>
      </c>
      <c r="R36" s="3">
        <f>(J36/J$15)</f>
        <v>0.05588513455420858</v>
      </c>
      <c r="S36" s="6">
        <f>(H36-K36)</f>
        <v>-95</v>
      </c>
      <c r="T36" s="5">
        <f>(S36/K36)</f>
        <v>-0.08652094717668488</v>
      </c>
      <c r="U36" s="4">
        <v>6</v>
      </c>
      <c r="V36" s="4">
        <v>7</v>
      </c>
      <c r="W36" s="3">
        <f>(H36/H$15)</f>
        <v>0.07580108827085852</v>
      </c>
      <c r="X36" s="3">
        <f>(K36/K$15)</f>
        <v>0.061485048717661556</v>
      </c>
    </row>
    <row r="37" spans="4:24" ht="12.75">
      <c r="D37">
        <v>22</v>
      </c>
      <c r="E37" s="12" t="s">
        <v>22</v>
      </c>
      <c r="G37" s="11">
        <v>3459</v>
      </c>
      <c r="H37" s="11">
        <v>1408</v>
      </c>
      <c r="I37" s="5">
        <f>(H37/G37)</f>
        <v>0.4070540618675918</v>
      </c>
      <c r="J37" s="10">
        <v>3031</v>
      </c>
      <c r="K37" s="9">
        <v>1237</v>
      </c>
      <c r="L37" s="5">
        <f>(K37/J37)</f>
        <v>0.40811613328934343</v>
      </c>
      <c r="M37" s="8">
        <f>(G37-J37)</f>
        <v>428</v>
      </c>
      <c r="N37" s="7">
        <f>(M37/J37)</f>
        <v>0.14120752226987793</v>
      </c>
      <c r="O37" s="4">
        <v>1</v>
      </c>
      <c r="P37" s="4">
        <v>2</v>
      </c>
      <c r="Q37" s="3">
        <f>(G37/G$15)</f>
        <v>0.18614788505004842</v>
      </c>
      <c r="R37" s="3">
        <f>(J37/J$15)</f>
        <v>0.1302983406413894</v>
      </c>
      <c r="S37" s="6">
        <f>(H37-K37)</f>
        <v>171</v>
      </c>
      <c r="T37" s="5">
        <f>(S37/K37)</f>
        <v>0.13823767178658045</v>
      </c>
      <c r="U37" s="4">
        <v>2</v>
      </c>
      <c r="V37" s="4">
        <v>3</v>
      </c>
      <c r="W37" s="3">
        <f>(H37/H$15)</f>
        <v>0.10640870616686819</v>
      </c>
      <c r="X37" s="3">
        <f>(K37/K$15)</f>
        <v>0.06926867510359502</v>
      </c>
    </row>
    <row r="38" spans="4:24" ht="12.75">
      <c r="D38">
        <v>23</v>
      </c>
      <c r="E38" s="12" t="s">
        <v>21</v>
      </c>
      <c r="G38" s="11">
        <v>2183</v>
      </c>
      <c r="H38" s="11">
        <v>1462</v>
      </c>
      <c r="I38" s="5">
        <f>(H38/G38)</f>
        <v>0.6697205680256527</v>
      </c>
      <c r="J38" s="10">
        <v>3033</v>
      </c>
      <c r="K38" s="9">
        <v>2918</v>
      </c>
      <c r="L38" s="5">
        <f>(K38/J38)</f>
        <v>0.9620837454665347</v>
      </c>
      <c r="M38" s="8">
        <f>(G38-J38)</f>
        <v>-850</v>
      </c>
      <c r="N38" s="7">
        <f>(M38/J38)</f>
        <v>-0.28025057698648204</v>
      </c>
      <c r="O38" s="4">
        <v>2</v>
      </c>
      <c r="P38" s="4">
        <v>1</v>
      </c>
      <c r="Q38" s="3">
        <f>(G38/G$15)</f>
        <v>0.11747928102464751</v>
      </c>
      <c r="R38" s="3">
        <f>(J38/J$15)</f>
        <v>0.1303843177714728</v>
      </c>
      <c r="S38" s="6">
        <f>(H38-K38)</f>
        <v>-1456</v>
      </c>
      <c r="T38" s="5">
        <f>(S38/K38)</f>
        <v>-0.498971898560658</v>
      </c>
      <c r="U38" s="4">
        <v>1</v>
      </c>
      <c r="V38" s="4">
        <v>1</v>
      </c>
      <c r="W38" s="3">
        <f>(H38/H$15)</f>
        <v>0.11048972188633616</v>
      </c>
      <c r="X38" s="3">
        <f>(K38/K$15)</f>
        <v>0.16340015679247397</v>
      </c>
    </row>
    <row r="39" spans="4:24" ht="12.75">
      <c r="D39">
        <v>24</v>
      </c>
      <c r="E39" s="15"/>
      <c r="M39" s="14"/>
      <c r="N39" s="14"/>
      <c r="O39" s="4"/>
      <c r="Q39" s="13"/>
      <c r="R39" s="13"/>
      <c r="S39" s="13"/>
      <c r="T39" s="13"/>
      <c r="U39" s="4"/>
      <c r="W39" s="13"/>
      <c r="X39" s="13"/>
    </row>
    <row r="40" spans="4:24" ht="12.75">
      <c r="D40">
        <v>25</v>
      </c>
      <c r="E40" s="12" t="s">
        <v>20</v>
      </c>
      <c r="G40" s="11">
        <f>SUM(G41:G43)</f>
        <v>2180</v>
      </c>
      <c r="H40" s="11">
        <f>SUM(H41:H43)</f>
        <v>1858</v>
      </c>
      <c r="I40" s="5">
        <f>(H40/G40)</f>
        <v>0.8522935779816514</v>
      </c>
      <c r="J40" s="16">
        <f>SUM(J41:J43)</f>
        <v>2391</v>
      </c>
      <c r="K40" s="10">
        <f>SUM(K41:K43)</f>
        <v>2136</v>
      </c>
      <c r="L40" s="5">
        <f>(K40/J40)</f>
        <v>0.8933500627352572</v>
      </c>
      <c r="M40" s="8">
        <f>(G40-J40)</f>
        <v>-211</v>
      </c>
      <c r="N40" s="7">
        <f>(M40/J40)</f>
        <v>-0.08824759514847344</v>
      </c>
      <c r="O40" s="4"/>
      <c r="Q40" s="3">
        <f>(G40/G$15)</f>
        <v>0.11731783446345927</v>
      </c>
      <c r="R40" s="3">
        <f>(J40/J$15)</f>
        <v>0.10278565901470209</v>
      </c>
      <c r="S40" s="6">
        <f>(H40-K40)</f>
        <v>-278</v>
      </c>
      <c r="T40" s="5">
        <f>(S40/K40)</f>
        <v>-0.1301498127340824</v>
      </c>
      <c r="U40" s="4"/>
      <c r="W40" s="3">
        <f>(H40/H$15)</f>
        <v>0.14041717049576782</v>
      </c>
      <c r="X40" s="3">
        <f>(K40/K$15)</f>
        <v>0.11961025870758203</v>
      </c>
    </row>
    <row r="41" spans="4:24" ht="12.75">
      <c r="D41">
        <v>26</v>
      </c>
      <c r="E41" s="12" t="s">
        <v>19</v>
      </c>
      <c r="G41" s="11">
        <v>333</v>
      </c>
      <c r="H41" s="11">
        <v>333</v>
      </c>
      <c r="I41" s="5">
        <f>(H41/G41)</f>
        <v>1</v>
      </c>
      <c r="J41" s="10">
        <v>305</v>
      </c>
      <c r="K41" s="9">
        <v>305</v>
      </c>
      <c r="L41" s="5">
        <f>(K41/J41)</f>
        <v>1</v>
      </c>
      <c r="M41" s="8">
        <f>(G41-J41)</f>
        <v>28</v>
      </c>
      <c r="N41" s="7">
        <f>(M41/J41)</f>
        <v>0.09180327868852459</v>
      </c>
      <c r="O41" s="4">
        <v>15</v>
      </c>
      <c r="P41" s="4">
        <v>19</v>
      </c>
      <c r="Q41" s="3">
        <f>(G41/G$15)</f>
        <v>0.017920568291895384</v>
      </c>
      <c r="R41" s="3">
        <f>(J41/J$15)</f>
        <v>0.013111512337718166</v>
      </c>
      <c r="S41" s="6">
        <f>(H41-K41)</f>
        <v>28</v>
      </c>
      <c r="T41" s="5">
        <f>(S41/K41)</f>
        <v>0.09180327868852459</v>
      </c>
      <c r="U41" s="4">
        <v>13</v>
      </c>
      <c r="V41" s="4">
        <v>18</v>
      </c>
      <c r="W41" s="3">
        <f>(H41/H$15)</f>
        <v>0.02516626360338573</v>
      </c>
      <c r="X41" s="3">
        <f>(K41/K$15)</f>
        <v>0.01707918019935043</v>
      </c>
    </row>
    <row r="42" spans="4:24" ht="12.75">
      <c r="D42">
        <v>27</v>
      </c>
      <c r="E42" s="12" t="s">
        <v>18</v>
      </c>
      <c r="G42" s="11">
        <v>908</v>
      </c>
      <c r="H42" s="11">
        <v>671</v>
      </c>
      <c r="I42" s="5">
        <f>(H42/G42)</f>
        <v>0.7389867841409692</v>
      </c>
      <c r="J42" s="10">
        <v>1327</v>
      </c>
      <c r="K42" s="9">
        <v>1146</v>
      </c>
      <c r="L42" s="5">
        <f>(K42/J42)</f>
        <v>0.8636021100226073</v>
      </c>
      <c r="M42" s="8">
        <f>(G42-J42)</f>
        <v>-419</v>
      </c>
      <c r="N42" s="7">
        <f>(M42/J42)</f>
        <v>-0.31574981160512433</v>
      </c>
      <c r="O42" s="4">
        <v>9</v>
      </c>
      <c r="P42" s="4">
        <v>7</v>
      </c>
      <c r="Q42" s="3">
        <f>(G42/G$15)</f>
        <v>0.048864492519642665</v>
      </c>
      <c r="R42" s="3">
        <f>(J42/J$15)</f>
        <v>0.057045825810334454</v>
      </c>
      <c r="S42" s="6">
        <f>(H42-K42)</f>
        <v>-475</v>
      </c>
      <c r="T42" s="5">
        <f>(S42/K42)</f>
        <v>-0.4144851657940663</v>
      </c>
      <c r="U42" s="4">
        <v>9</v>
      </c>
      <c r="V42" s="4">
        <v>4</v>
      </c>
      <c r="W42" s="3">
        <f>(H42/H$15)</f>
        <v>0.050710399032648124</v>
      </c>
      <c r="X42" s="3">
        <f>(K42/K$15)</f>
        <v>0.0641729196998544</v>
      </c>
    </row>
    <row r="43" spans="4:24" ht="12.75">
      <c r="D43">
        <v>28</v>
      </c>
      <c r="E43" s="12" t="s">
        <v>17</v>
      </c>
      <c r="G43" s="11">
        <v>939</v>
      </c>
      <c r="H43" s="11">
        <v>854</v>
      </c>
      <c r="I43" s="5">
        <f>(H43/G43)</f>
        <v>0.9094781682641108</v>
      </c>
      <c r="J43" s="10">
        <v>759</v>
      </c>
      <c r="K43" s="9">
        <v>685</v>
      </c>
      <c r="L43" s="5">
        <f>(K43/J43)</f>
        <v>0.9025032938076416</v>
      </c>
      <c r="M43" s="8">
        <f>(G43-J43)</f>
        <v>180</v>
      </c>
      <c r="N43" s="7">
        <f>(M43/J43)</f>
        <v>0.23715415019762845</v>
      </c>
      <c r="O43" s="4">
        <v>8</v>
      </c>
      <c r="P43" s="4">
        <v>12</v>
      </c>
      <c r="Q43" s="3">
        <f>(G43/G$15)</f>
        <v>0.050532773651921215</v>
      </c>
      <c r="R43" s="3">
        <f>(J43/J$15)</f>
        <v>0.03262832086664947</v>
      </c>
      <c r="S43" s="6">
        <f>(H43-K43)</f>
        <v>169</v>
      </c>
      <c r="T43" s="5">
        <f>(S43/K43)</f>
        <v>0.24671532846715327</v>
      </c>
      <c r="U43" s="4">
        <v>7</v>
      </c>
      <c r="V43" s="4">
        <v>10</v>
      </c>
      <c r="W43" s="3">
        <f>(H43/H$15)</f>
        <v>0.06454050785973398</v>
      </c>
      <c r="X43" s="3">
        <f>(K43/K$15)</f>
        <v>0.038358158808377195</v>
      </c>
    </row>
    <row r="44" spans="4:24" ht="12.75">
      <c r="D44">
        <v>29</v>
      </c>
      <c r="E44" s="15"/>
      <c r="M44" s="14"/>
      <c r="N44" s="14"/>
      <c r="O44" s="4"/>
      <c r="Q44" s="13"/>
      <c r="R44" s="13"/>
      <c r="S44" s="13"/>
      <c r="T44" s="13"/>
      <c r="U44" s="4"/>
      <c r="W44" s="13"/>
      <c r="X44" s="13"/>
    </row>
    <row r="45" spans="4:24" ht="12.75">
      <c r="D45">
        <v>30</v>
      </c>
      <c r="E45" s="12" t="s">
        <v>16</v>
      </c>
      <c r="G45" s="11">
        <f>SUM(G46:G48)</f>
        <v>818</v>
      </c>
      <c r="H45" s="11">
        <f>SUM(H46:H48)</f>
        <v>766</v>
      </c>
      <c r="I45" s="5">
        <f>(H45/G45)</f>
        <v>0.9364303178484108</v>
      </c>
      <c r="J45" s="16">
        <f>SUM(J46:J48)</f>
        <v>1315</v>
      </c>
      <c r="K45" s="10">
        <f>SUM(K46:K48)</f>
        <v>1068</v>
      </c>
      <c r="L45" s="5">
        <f>(K45/J45)</f>
        <v>0.8121673003802281</v>
      </c>
      <c r="M45" s="8">
        <f>(G45-J45)</f>
        <v>-497</v>
      </c>
      <c r="N45" s="7">
        <f>(M45/J45)</f>
        <v>-0.3779467680608365</v>
      </c>
      <c r="O45" s="4"/>
      <c r="Q45" s="3">
        <f>(G45/G$15)</f>
        <v>0.044021095683995266</v>
      </c>
      <c r="R45" s="3">
        <f>(J45/J$15)</f>
        <v>0.05652996302983406</v>
      </c>
      <c r="S45" s="6">
        <f>(H45-K45)</f>
        <v>-302</v>
      </c>
      <c r="T45" s="5">
        <f>(S45/K45)</f>
        <v>-0.28277153558052437</v>
      </c>
      <c r="U45" s="4"/>
      <c r="W45" s="3">
        <f>(H45/H$15)</f>
        <v>0.057889963724304716</v>
      </c>
      <c r="X45" s="3">
        <f>(K45/K$15)</f>
        <v>0.059805129353791016</v>
      </c>
    </row>
    <row r="46" spans="4:24" ht="12.75">
      <c r="D46">
        <v>31</v>
      </c>
      <c r="E46" s="12" t="s">
        <v>15</v>
      </c>
      <c r="G46" s="11">
        <v>135</v>
      </c>
      <c r="H46" s="11">
        <v>133</v>
      </c>
      <c r="I46" s="5">
        <f>(H46/G46)</f>
        <v>0.9851851851851852</v>
      </c>
      <c r="J46" s="10">
        <v>120</v>
      </c>
      <c r="K46" s="9">
        <v>120</v>
      </c>
      <c r="L46" s="5">
        <f>(K46/J46)</f>
        <v>1</v>
      </c>
      <c r="M46" s="8">
        <f>(G46-J46)</f>
        <v>15</v>
      </c>
      <c r="N46" s="7">
        <f>(M46/J46)</f>
        <v>0.125</v>
      </c>
      <c r="O46" s="4">
        <v>22</v>
      </c>
      <c r="P46" s="4">
        <v>24</v>
      </c>
      <c r="Q46" s="3">
        <f>(G46/G$15)</f>
        <v>0.007265095253471101</v>
      </c>
      <c r="R46" s="3">
        <f>(J46/J$15)</f>
        <v>0.005158627805003869</v>
      </c>
      <c r="S46" s="6">
        <f>(H46-K46)</f>
        <v>13</v>
      </c>
      <c r="T46" s="5">
        <f>(S46/K46)</f>
        <v>0.10833333333333334</v>
      </c>
      <c r="U46" s="4">
        <v>21</v>
      </c>
      <c r="V46" s="4">
        <v>24</v>
      </c>
      <c r="W46" s="3">
        <f>(H46/H$15)</f>
        <v>0.010051390568319225</v>
      </c>
      <c r="X46" s="3">
        <f>(K46/K$15)</f>
        <v>0.006719677455482137</v>
      </c>
    </row>
    <row r="47" spans="4:24" ht="12.75">
      <c r="D47">
        <v>32</v>
      </c>
      <c r="E47" s="12" t="s">
        <v>14</v>
      </c>
      <c r="G47" s="11">
        <v>256</v>
      </c>
      <c r="H47" s="11">
        <v>226</v>
      </c>
      <c r="I47" s="5">
        <f>(H47/G47)</f>
        <v>0.8828125</v>
      </c>
      <c r="J47" s="10">
        <v>287</v>
      </c>
      <c r="K47" s="9">
        <v>287</v>
      </c>
      <c r="L47" s="5">
        <f>(K47/J47)</f>
        <v>1</v>
      </c>
      <c r="M47" s="8">
        <f>(G47-J47)</f>
        <v>-31</v>
      </c>
      <c r="N47" s="7">
        <f>(M47/J47)</f>
        <v>-0.10801393728222997</v>
      </c>
      <c r="O47" s="4">
        <v>18</v>
      </c>
      <c r="P47" s="4">
        <v>20</v>
      </c>
      <c r="Q47" s="3">
        <f>(G47/G$15)</f>
        <v>0.01377677322139705</v>
      </c>
      <c r="R47" s="3">
        <f>(J47/J$15)</f>
        <v>0.012337718166967587</v>
      </c>
      <c r="S47" s="6">
        <f>(H47-K47)</f>
        <v>-61</v>
      </c>
      <c r="T47" s="5">
        <f>(S47/K47)</f>
        <v>-0.21254355400696864</v>
      </c>
      <c r="U47" s="4">
        <v>17</v>
      </c>
      <c r="V47" s="4">
        <v>19</v>
      </c>
      <c r="W47" s="3">
        <f>(H47/H$15)</f>
        <v>0.017079806529625152</v>
      </c>
      <c r="X47" s="3">
        <f>(K47/K$15)</f>
        <v>0.01607122858102811</v>
      </c>
    </row>
    <row r="48" spans="4:24" ht="12.75">
      <c r="D48">
        <v>33</v>
      </c>
      <c r="E48" s="12" t="s">
        <v>13</v>
      </c>
      <c r="G48" s="11">
        <v>427</v>
      </c>
      <c r="H48" s="11">
        <v>407</v>
      </c>
      <c r="I48" s="5">
        <f>(H48/G48)</f>
        <v>0.9531615925058547</v>
      </c>
      <c r="J48" s="10">
        <v>908</v>
      </c>
      <c r="K48" s="9">
        <v>661</v>
      </c>
      <c r="L48" s="5">
        <f>(K48/J48)</f>
        <v>0.7279735682819384</v>
      </c>
      <c r="M48" s="8">
        <f>(G48-J48)</f>
        <v>-481</v>
      </c>
      <c r="N48" s="7">
        <f>(M48/J48)</f>
        <v>-0.5297356828193832</v>
      </c>
      <c r="O48" s="4">
        <v>12</v>
      </c>
      <c r="P48" s="4">
        <v>11</v>
      </c>
      <c r="Q48" s="3">
        <f>(G48/G$15)</f>
        <v>0.022979227209127113</v>
      </c>
      <c r="R48" s="3">
        <f>(J48/J$15)</f>
        <v>0.03903361705786261</v>
      </c>
      <c r="S48" s="6">
        <f>(H48-K48)</f>
        <v>-254</v>
      </c>
      <c r="T48" s="5">
        <f>(S48/K48)</f>
        <v>-0.3842662632375189</v>
      </c>
      <c r="U48" s="4">
        <v>11</v>
      </c>
      <c r="V48" s="4">
        <v>11</v>
      </c>
      <c r="W48" s="3">
        <f>(H48/H$15)</f>
        <v>0.03075876662636034</v>
      </c>
      <c r="X48" s="3">
        <f>(K48/K$15)</f>
        <v>0.03701422331728077</v>
      </c>
    </row>
    <row r="49" spans="4:24" ht="12.75">
      <c r="D49">
        <v>34</v>
      </c>
      <c r="E49" s="15"/>
      <c r="M49" s="14"/>
      <c r="N49" s="14"/>
      <c r="O49" s="4"/>
      <c r="Q49" s="13"/>
      <c r="R49" s="13"/>
      <c r="S49" s="13"/>
      <c r="T49" s="13"/>
      <c r="U49" s="4"/>
      <c r="W49" s="13"/>
      <c r="X49" s="13"/>
    </row>
    <row r="50" spans="4:24" ht="12.75">
      <c r="D50">
        <v>35</v>
      </c>
      <c r="E50" s="12" t="s">
        <v>12</v>
      </c>
      <c r="G50" s="11">
        <f>SUM(G51:G55)</f>
        <v>1447</v>
      </c>
      <c r="H50" s="11">
        <f>SUM(H51:H55)</f>
        <v>1333</v>
      </c>
      <c r="I50" s="5">
        <f>(H50/G50)</f>
        <v>0.9212163096060816</v>
      </c>
      <c r="J50" s="16">
        <f>SUM(J51:J55)</f>
        <v>1802</v>
      </c>
      <c r="K50" s="10">
        <f>SUM(K51:K55)</f>
        <v>1796</v>
      </c>
      <c r="L50" s="5">
        <f>(K50/J50)</f>
        <v>0.9966703662597114</v>
      </c>
      <c r="M50" s="8">
        <f>(G50-J50)</f>
        <v>-355</v>
      </c>
      <c r="N50" s="7">
        <f>(M50/J50)</f>
        <v>-0.1970033296337403</v>
      </c>
      <c r="O50" s="4"/>
      <c r="Q50" s="3">
        <f>(G50/G$15)</f>
        <v>0.07787105801313099</v>
      </c>
      <c r="R50" s="3">
        <f>(J50/J$15)</f>
        <v>0.07746539420514144</v>
      </c>
      <c r="S50" s="6">
        <f>(H50-K50)</f>
        <v>-463</v>
      </c>
      <c r="T50" s="5">
        <f>(S50/K50)</f>
        <v>-0.2577951002227171</v>
      </c>
      <c r="U50" s="4"/>
      <c r="W50" s="3">
        <f>(H50/H$15)</f>
        <v>0.10074062877871826</v>
      </c>
      <c r="X50" s="3">
        <f>(K50/K$15)</f>
        <v>0.10057117258371598</v>
      </c>
    </row>
    <row r="51" spans="4:24" ht="12.75">
      <c r="D51">
        <v>36</v>
      </c>
      <c r="E51" s="12" t="s">
        <v>11</v>
      </c>
      <c r="G51" s="11">
        <v>91</v>
      </c>
      <c r="H51" s="11">
        <v>83</v>
      </c>
      <c r="I51" s="5">
        <f>(H51/G51)</f>
        <v>0.9120879120879121</v>
      </c>
      <c r="J51" s="10">
        <v>194</v>
      </c>
      <c r="K51" s="9">
        <v>190</v>
      </c>
      <c r="L51" s="5">
        <f>(K51/J51)</f>
        <v>0.979381443298969</v>
      </c>
      <c r="M51" s="8">
        <f>(G51-J51)</f>
        <v>-103</v>
      </c>
      <c r="N51" s="7">
        <f>(M51/J51)</f>
        <v>-0.5309278350515464</v>
      </c>
      <c r="O51" s="4">
        <v>24</v>
      </c>
      <c r="P51" s="4">
        <v>21</v>
      </c>
      <c r="Q51" s="3">
        <f>(G51/G$15)</f>
        <v>0.004897212356043483</v>
      </c>
      <c r="R51" s="3">
        <f>(J51/J$15)</f>
        <v>0.008339781618089587</v>
      </c>
      <c r="S51" s="6">
        <f>(H51-K51)</f>
        <v>-107</v>
      </c>
      <c r="T51" s="5">
        <f>(S51/K51)</f>
        <v>-0.5631578947368421</v>
      </c>
      <c r="U51" s="4">
        <v>24</v>
      </c>
      <c r="V51" s="4">
        <v>22</v>
      </c>
      <c r="W51" s="3">
        <f>(H51/H$15)</f>
        <v>0.0062726723095526</v>
      </c>
      <c r="X51" s="3">
        <f>(K51/K$15)</f>
        <v>0.010639489304513383</v>
      </c>
    </row>
    <row r="52" spans="4:24" ht="12.75">
      <c r="D52">
        <v>37</v>
      </c>
      <c r="E52" s="12" t="s">
        <v>10</v>
      </c>
      <c r="G52" s="11">
        <v>422</v>
      </c>
      <c r="H52" s="11">
        <v>327</v>
      </c>
      <c r="I52" s="5">
        <f>(H52/G52)</f>
        <v>0.7748815165876777</v>
      </c>
      <c r="J52" s="10">
        <v>405</v>
      </c>
      <c r="K52" s="9">
        <v>403</v>
      </c>
      <c r="L52" s="5">
        <f>(K52/J52)</f>
        <v>0.9950617283950617</v>
      </c>
      <c r="M52" s="8">
        <f>(G52-J52)</f>
        <v>17</v>
      </c>
      <c r="N52" s="7">
        <f>(M52/J52)</f>
        <v>0.04197530864197531</v>
      </c>
      <c r="O52" s="4">
        <v>13</v>
      </c>
      <c r="P52" s="4">
        <v>17</v>
      </c>
      <c r="Q52" s="3">
        <f>(G52/G$15)</f>
        <v>0.0227101496071467</v>
      </c>
      <c r="R52" s="3">
        <f>(J52/J$15)</f>
        <v>0.017410368841888058</v>
      </c>
      <c r="S52" s="6">
        <f>(H52-K52)</f>
        <v>-76</v>
      </c>
      <c r="T52" s="5">
        <f>(S52/K52)</f>
        <v>-0.18858560794044665</v>
      </c>
      <c r="U52" s="4">
        <v>14</v>
      </c>
      <c r="V52" s="4">
        <v>16</v>
      </c>
      <c r="W52" s="3">
        <f>(H52/H$15)</f>
        <v>0.024712817412333738</v>
      </c>
      <c r="X52" s="3">
        <f>(K52/K$15)</f>
        <v>0.022566916787994176</v>
      </c>
    </row>
    <row r="53" spans="4:24" ht="12.75">
      <c r="D53">
        <v>38</v>
      </c>
      <c r="E53" s="12" t="s">
        <v>9</v>
      </c>
      <c r="G53" s="11">
        <v>233</v>
      </c>
      <c r="H53" s="11">
        <v>222</v>
      </c>
      <c r="I53" s="5">
        <f>(H53/G53)</f>
        <v>0.9527896995708155</v>
      </c>
      <c r="J53" s="10">
        <v>194</v>
      </c>
      <c r="K53" s="9">
        <v>194</v>
      </c>
      <c r="L53" s="5">
        <f>(K53/J53)</f>
        <v>1</v>
      </c>
      <c r="M53" s="8">
        <f>(G53-J53)</f>
        <v>39</v>
      </c>
      <c r="N53" s="7">
        <f>(M53/J53)</f>
        <v>0.20103092783505155</v>
      </c>
      <c r="O53" s="4">
        <v>19</v>
      </c>
      <c r="P53" s="4">
        <v>21</v>
      </c>
      <c r="Q53" s="3">
        <f>(G53/G$15)</f>
        <v>0.01253901625228716</v>
      </c>
      <c r="R53" s="3">
        <f>(J53/J$15)</f>
        <v>0.008339781618089587</v>
      </c>
      <c r="S53" s="6">
        <f>(H53-K53)</f>
        <v>28</v>
      </c>
      <c r="T53" s="5">
        <f>(S53/K53)</f>
        <v>0.14432989690721648</v>
      </c>
      <c r="U53" s="4">
        <v>18</v>
      </c>
      <c r="V53" s="4">
        <v>21</v>
      </c>
      <c r="W53" s="3">
        <f>(H53/H$15)</f>
        <v>0.01677750906892382</v>
      </c>
      <c r="X53" s="3">
        <f>(K53/K$15)</f>
        <v>0.010863478553029455</v>
      </c>
    </row>
    <row r="54" spans="4:24" ht="12.75">
      <c r="D54">
        <v>39</v>
      </c>
      <c r="E54" s="12" t="s">
        <v>8</v>
      </c>
      <c r="G54" s="11">
        <v>221</v>
      </c>
      <c r="H54" s="11">
        <v>221</v>
      </c>
      <c r="I54" s="5">
        <f>(H54/G54)</f>
        <v>1</v>
      </c>
      <c r="J54" s="10">
        <v>431</v>
      </c>
      <c r="K54" s="9">
        <v>431</v>
      </c>
      <c r="L54" s="5">
        <f>(K54/J54)</f>
        <v>1</v>
      </c>
      <c r="M54" s="8">
        <f>(G54-J54)</f>
        <v>-210</v>
      </c>
      <c r="N54" s="7">
        <f>(M54/J54)</f>
        <v>-0.4872389791183295</v>
      </c>
      <c r="O54" s="4">
        <v>20</v>
      </c>
      <c r="P54" s="4">
        <v>16</v>
      </c>
      <c r="Q54" s="3">
        <f>(G54/G$15)</f>
        <v>0.011893230007534172</v>
      </c>
      <c r="R54" s="3">
        <f>(J54/J$15)</f>
        <v>0.01852807153297223</v>
      </c>
      <c r="S54" s="6">
        <f>(H54-K54)</f>
        <v>-210</v>
      </c>
      <c r="T54" s="5">
        <f>(S54/K54)</f>
        <v>-0.4872389791183295</v>
      </c>
      <c r="U54" s="4">
        <v>19</v>
      </c>
      <c r="V54" s="4">
        <v>15</v>
      </c>
      <c r="W54" s="3">
        <f>(H54/H$15)</f>
        <v>0.016701934703748488</v>
      </c>
      <c r="X54" s="3">
        <f>(K54/K$15)</f>
        <v>0.024134841527606674</v>
      </c>
    </row>
    <row r="55" spans="4:24" ht="12.75">
      <c r="D55">
        <v>40</v>
      </c>
      <c r="E55" s="12" t="s">
        <v>7</v>
      </c>
      <c r="G55" s="11">
        <v>480</v>
      </c>
      <c r="H55" s="11">
        <v>480</v>
      </c>
      <c r="I55" s="5">
        <f>(H55/G55)</f>
        <v>1</v>
      </c>
      <c r="J55" s="10">
        <v>578</v>
      </c>
      <c r="K55" s="9">
        <v>578</v>
      </c>
      <c r="L55" s="5">
        <f>(K55/J55)</f>
        <v>1</v>
      </c>
      <c r="M55" s="8">
        <f>(G55-J55)</f>
        <v>-98</v>
      </c>
      <c r="N55" s="7">
        <f>(M55/J55)</f>
        <v>-0.1695501730103806</v>
      </c>
      <c r="O55" s="4">
        <v>11</v>
      </c>
      <c r="P55" s="4">
        <v>14</v>
      </c>
      <c r="Q55" s="3">
        <f>(G55/G$15)</f>
        <v>0.02583144979011947</v>
      </c>
      <c r="R55" s="3">
        <f>(J55/J$15)</f>
        <v>0.02484739059410197</v>
      </c>
      <c r="S55" s="6">
        <f>(H55-K55)</f>
        <v>-98</v>
      </c>
      <c r="T55" s="5">
        <f>(S55/K55)</f>
        <v>-0.1695501730103806</v>
      </c>
      <c r="U55" s="4">
        <v>10</v>
      </c>
      <c r="V55" s="4">
        <v>13</v>
      </c>
      <c r="W55" s="3">
        <f>(H55/H$15)</f>
        <v>0.036275695284159616</v>
      </c>
      <c r="X55" s="3">
        <f>(K55/K$15)</f>
        <v>0.03236644641057229</v>
      </c>
    </row>
    <row r="56" spans="4:24" ht="12.75">
      <c r="D56">
        <v>41</v>
      </c>
      <c r="E56" s="15"/>
      <c r="M56" s="14"/>
      <c r="N56" s="14"/>
      <c r="O56" s="4"/>
      <c r="Q56" s="13"/>
      <c r="R56" s="13"/>
      <c r="S56" s="13"/>
      <c r="T56" s="13"/>
      <c r="U56" s="4"/>
      <c r="W56" s="13"/>
      <c r="X56" s="13"/>
    </row>
    <row r="57" spans="4:24" ht="12.75">
      <c r="D57">
        <v>42</v>
      </c>
      <c r="E57" s="12" t="s">
        <v>6</v>
      </c>
      <c r="G57" s="10">
        <f>SUM(G58:G61)</f>
        <v>1221</v>
      </c>
      <c r="H57" s="10">
        <f>SUM(H58:H61)</f>
        <v>848</v>
      </c>
      <c r="I57" s="5">
        <f>(H57/G57)</f>
        <v>0.6945126945126945</v>
      </c>
      <c r="J57" s="10">
        <f>SUM(J58:J61)</f>
        <v>2688</v>
      </c>
      <c r="K57" s="10">
        <f>SUM(K58:K61)</f>
        <v>1697</v>
      </c>
      <c r="L57" s="5">
        <f>(K57/J57)</f>
        <v>0.6313244047619048</v>
      </c>
      <c r="M57" s="8">
        <f>(G57-J57)</f>
        <v>-1467</v>
      </c>
      <c r="N57" s="7">
        <f>(M57/J57)</f>
        <v>-0.5457589285714286</v>
      </c>
      <c r="O57" s="4"/>
      <c r="Q57" s="3">
        <f>(G57/G$15)</f>
        <v>0.0657087504036164</v>
      </c>
      <c r="R57" s="3">
        <f>(J57/J$15)</f>
        <v>0.11555326283208667</v>
      </c>
      <c r="S57" s="6">
        <f>(H57-K57)</f>
        <v>-849</v>
      </c>
      <c r="T57" s="5">
        <f>(S57/K57)</f>
        <v>-0.5002946375957572</v>
      </c>
      <c r="U57" s="4"/>
      <c r="W57" s="3">
        <f>(H57/H$15)</f>
        <v>0.06408706166868199</v>
      </c>
      <c r="X57" s="3">
        <f>(K57/K$15)</f>
        <v>0.09502743868294322</v>
      </c>
    </row>
    <row r="58" spans="4:24" ht="12.75">
      <c r="D58">
        <v>43</v>
      </c>
      <c r="E58" s="12" t="s">
        <v>5</v>
      </c>
      <c r="G58" s="11">
        <v>125</v>
      </c>
      <c r="H58" s="11">
        <v>95</v>
      </c>
      <c r="I58" s="5">
        <f>(H58/G58)</f>
        <v>0.76</v>
      </c>
      <c r="J58" s="10">
        <v>400</v>
      </c>
      <c r="K58" s="9">
        <v>274</v>
      </c>
      <c r="L58" s="5">
        <f>(K58/J58)</f>
        <v>0.685</v>
      </c>
      <c r="M58" s="8">
        <f>(G58-J58)</f>
        <v>-275</v>
      </c>
      <c r="N58" s="7">
        <f>(M58/J58)</f>
        <v>-0.6875</v>
      </c>
      <c r="O58" s="4">
        <v>23</v>
      </c>
      <c r="P58" s="4">
        <v>18</v>
      </c>
      <c r="Q58" s="3">
        <f>(G58/G$15)</f>
        <v>0.0067269400495102785</v>
      </c>
      <c r="R58" s="3">
        <f>(J58/J$15)</f>
        <v>0.017195426016679564</v>
      </c>
      <c r="S58" s="6">
        <f>(H58-K58)</f>
        <v>-179</v>
      </c>
      <c r="T58" s="5">
        <f>(S58/K58)</f>
        <v>-0.6532846715328468</v>
      </c>
      <c r="U58" s="4">
        <v>23</v>
      </c>
      <c r="V58" s="4">
        <v>20</v>
      </c>
      <c r="W58" s="3">
        <f>(H58/H$15)</f>
        <v>0.00717956469165659</v>
      </c>
      <c r="X58" s="3">
        <f>(K58/K$15)</f>
        <v>0.01534326352335088</v>
      </c>
    </row>
    <row r="59" spans="4:24" ht="12.75">
      <c r="D59">
        <v>44</v>
      </c>
      <c r="E59" s="12" t="s">
        <v>4</v>
      </c>
      <c r="G59" s="11">
        <v>164</v>
      </c>
      <c r="H59" s="11">
        <v>105</v>
      </c>
      <c r="I59" s="5">
        <f>(H59/G59)</f>
        <v>0.6402439024390244</v>
      </c>
      <c r="J59" s="10">
        <v>135</v>
      </c>
      <c r="K59" s="9">
        <v>135</v>
      </c>
      <c r="L59" s="5">
        <f>(K59/J59)</f>
        <v>1</v>
      </c>
      <c r="M59" s="8">
        <f>(G59-J59)</f>
        <v>29</v>
      </c>
      <c r="N59" s="7">
        <f>(M59/J59)</f>
        <v>0.21481481481481482</v>
      </c>
      <c r="O59" s="4">
        <v>21</v>
      </c>
      <c r="P59" s="4">
        <v>23</v>
      </c>
      <c r="Q59" s="3">
        <f>(G59/G$15)</f>
        <v>0.008825745344957486</v>
      </c>
      <c r="R59" s="3">
        <f>(J59/J$15)</f>
        <v>0.0058034562806293525</v>
      </c>
      <c r="S59" s="6">
        <f>(H59-K59)</f>
        <v>-30</v>
      </c>
      <c r="T59" s="5">
        <f>(S59/K59)</f>
        <v>-0.2222222222222222</v>
      </c>
      <c r="U59" s="4">
        <v>22</v>
      </c>
      <c r="V59" s="4">
        <v>23</v>
      </c>
      <c r="W59" s="3">
        <f>(H59/H$15)</f>
        <v>0.007935308343409915</v>
      </c>
      <c r="X59" s="3">
        <f>(K59/K$15)</f>
        <v>0.007559637137417404</v>
      </c>
    </row>
    <row r="60" spans="4:24" ht="12.75">
      <c r="D60">
        <v>45</v>
      </c>
      <c r="E60" s="12" t="s">
        <v>3</v>
      </c>
      <c r="G60" s="11">
        <v>513</v>
      </c>
      <c r="H60" s="11">
        <v>269</v>
      </c>
      <c r="I60" s="5">
        <f>(H60/G60)</f>
        <v>0.5243664717348928</v>
      </c>
      <c r="J60" s="10">
        <v>1082</v>
      </c>
      <c r="K60" s="9">
        <v>701</v>
      </c>
      <c r="L60" s="5">
        <f>(K60/J60)</f>
        <v>0.6478743068391867</v>
      </c>
      <c r="M60" s="8">
        <f>(G60-J60)</f>
        <v>-569</v>
      </c>
      <c r="N60" s="7">
        <f>(M60/J60)</f>
        <v>-0.5258780036968577</v>
      </c>
      <c r="O60" s="4">
        <v>10</v>
      </c>
      <c r="P60" s="4">
        <v>9</v>
      </c>
      <c r="Q60" s="3">
        <f>(G60/G$15)</f>
        <v>0.027607361963190184</v>
      </c>
      <c r="R60" s="3">
        <f>(J60/J$15)</f>
        <v>0.046513627375118216</v>
      </c>
      <c r="S60" s="6">
        <f>(H60-K60)</f>
        <v>-432</v>
      </c>
      <c r="T60" s="5">
        <f>(S60/K60)</f>
        <v>-0.6162624821683309</v>
      </c>
      <c r="U60" s="4">
        <v>16</v>
      </c>
      <c r="V60" s="4">
        <v>9</v>
      </c>
      <c r="W60" s="3">
        <f>(H60/H$15)</f>
        <v>0.02032950423216445</v>
      </c>
      <c r="X60" s="3">
        <f>(K60/K$15)</f>
        <v>0.03925411580244148</v>
      </c>
    </row>
    <row r="61" spans="4:24" ht="12.75">
      <c r="D61">
        <v>46</v>
      </c>
      <c r="E61" s="12" t="s">
        <v>2</v>
      </c>
      <c r="G61" s="11">
        <v>419</v>
      </c>
      <c r="H61" s="11">
        <v>379</v>
      </c>
      <c r="I61" s="5">
        <f>(H61/G61)</f>
        <v>0.9045346062052506</v>
      </c>
      <c r="J61" s="10">
        <v>1071</v>
      </c>
      <c r="K61" s="9">
        <v>587</v>
      </c>
      <c r="L61" s="5">
        <f>(K61/J61)</f>
        <v>0.5480859010270775</v>
      </c>
      <c r="M61" s="8">
        <f>(G61-J61)</f>
        <v>-652</v>
      </c>
      <c r="N61" s="7">
        <f>(M61/J61)</f>
        <v>-0.6087768440709617</v>
      </c>
      <c r="O61" s="4">
        <v>14</v>
      </c>
      <c r="P61" s="4">
        <v>10</v>
      </c>
      <c r="Q61" s="3">
        <f>(G61/G$15)</f>
        <v>0.022548703045958456</v>
      </c>
      <c r="R61" s="3">
        <f>(J61/J$15)</f>
        <v>0.04604075315965953</v>
      </c>
      <c r="S61" s="6">
        <f>(H61-K61)</f>
        <v>-208</v>
      </c>
      <c r="T61" s="5">
        <f>(S61/K61)</f>
        <v>-0.3543441226575809</v>
      </c>
      <c r="U61" s="4">
        <v>12</v>
      </c>
      <c r="V61" s="4">
        <v>12</v>
      </c>
      <c r="W61" s="3">
        <f>(H61/H$15)</f>
        <v>0.028642684401451027</v>
      </c>
      <c r="X61" s="3">
        <f>(K61/K$15)</f>
        <v>0.03287042221973345</v>
      </c>
    </row>
    <row r="62" ht="12.75">
      <c r="E62" s="2"/>
    </row>
    <row r="63" ht="12.75">
      <c r="E63" s="2"/>
    </row>
    <row r="64" ht="12.75">
      <c r="E64" s="1" t="s">
        <v>1</v>
      </c>
    </row>
    <row r="65" ht="12.75">
      <c r="E65" s="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2008-10-06T20:03:48Z</dcterms:created>
  <dcterms:modified xsi:type="dcterms:W3CDTF">2008-10-06T20:03:58Z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