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04" windowWidth="15300" windowHeight="9348"/>
  </bookViews>
  <sheets>
    <sheet name="Table1" sheetId="1" r:id="rId1"/>
    <sheet name="Calculations" sheetId="2" r:id="rId2"/>
    <sheet name="Sheet3" sheetId="3" r:id="rId3"/>
  </sheets>
  <definedNames>
    <definedName name="_xlnm._FilterDatabase" localSheetId="1" hidden="1">Calculations!$B$2:$G$8</definedName>
  </definedNames>
  <calcPr calcId="145621"/>
</workbook>
</file>

<file path=xl/calcChain.xml><?xml version="1.0" encoding="utf-8"?>
<calcChain xmlns="http://schemas.openxmlformats.org/spreadsheetml/2006/main">
  <c r="E22" i="2" l="1"/>
  <c r="B23" i="2"/>
  <c r="F13" i="2" l="1"/>
  <c r="F11" i="2"/>
  <c r="F8" i="2"/>
  <c r="F7" i="2"/>
  <c r="F9" i="2"/>
  <c r="F5" i="2"/>
  <c r="F6" i="2"/>
  <c r="F4" i="2"/>
  <c r="F3" i="2"/>
  <c r="D4" i="2"/>
  <c r="D6" i="2"/>
  <c r="D5" i="2"/>
  <c r="D9" i="2"/>
  <c r="D7" i="2"/>
  <c r="D8" i="2"/>
  <c r="D11" i="2"/>
  <c r="D13" i="2"/>
  <c r="D3" i="2"/>
  <c r="G13" i="2"/>
  <c r="G11" i="2"/>
  <c r="G4" i="2"/>
  <c r="G6" i="2"/>
  <c r="G5" i="2"/>
  <c r="G9" i="2"/>
  <c r="G7" i="2"/>
  <c r="G8" i="2"/>
  <c r="G3" i="2"/>
  <c r="E29" i="2" l="1"/>
  <c r="E28" i="2"/>
  <c r="D29" i="2"/>
  <c r="D28" i="2"/>
  <c r="C28" i="2"/>
  <c r="C29" i="2"/>
  <c r="B24" i="2"/>
  <c r="D22" i="2"/>
  <c r="C22" i="2"/>
  <c r="D19" i="2"/>
  <c r="E19" i="2" s="1"/>
  <c r="C19" i="2"/>
  <c r="B15" i="2"/>
</calcChain>
</file>

<file path=xl/sharedStrings.xml><?xml version="1.0" encoding="utf-8"?>
<sst xmlns="http://schemas.openxmlformats.org/spreadsheetml/2006/main" count="146" uniqueCount="76">
  <si>
    <t>State/Area</t>
  </si>
  <si>
    <t>Out-of-State Residents Commuting Into Maryland</t>
  </si>
  <si>
    <t>Maryland Residents Commuting Out To:</t>
  </si>
  <si>
    <t>Net Commuters (IN - OUT)</t>
  </si>
  <si>
    <t>Washington, D.C.</t>
  </si>
  <si>
    <t>Virginia</t>
  </si>
  <si>
    <t>Delaware</t>
  </si>
  <si>
    <t>Pennsylvania</t>
  </si>
  <si>
    <t>West Virginia</t>
  </si>
  <si>
    <t>New Jersey</t>
  </si>
  <si>
    <t>New York</t>
  </si>
  <si>
    <t>Elsewhere</t>
  </si>
  <si>
    <t>TOTAL</t>
  </si>
  <si>
    <t>dc</t>
  </si>
  <si>
    <t>va</t>
  </si>
  <si>
    <t>AA co</t>
  </si>
  <si>
    <t>Mo Co</t>
  </si>
  <si>
    <t>PG Co</t>
  </si>
  <si>
    <t>Ch Co</t>
  </si>
  <si>
    <t>Yr 2000</t>
  </si>
  <si>
    <t>Yr 2010</t>
  </si>
  <si>
    <t>Into MD</t>
  </si>
  <si>
    <t>Out of MD</t>
  </si>
  <si>
    <t>DC</t>
  </si>
  <si>
    <t>Prepared by the Maryland Department of Planning, September 2015</t>
  </si>
  <si>
    <t>Source: U.S. Census Bureau, OnTheMap Application and LEHD Origin-Destination Employment Statistics 2013</t>
  </si>
  <si>
    <t>Table 1.  Inter-State Journey-to-Work Commutation for Maryland - 2013</t>
  </si>
  <si>
    <t>District of Columbia</t>
  </si>
  <si>
    <t>North Carolina</t>
  </si>
  <si>
    <t>Ohio</t>
  </si>
  <si>
    <t>All Other Locations</t>
  </si>
  <si>
    <t>Maryland</t>
  </si>
  <si>
    <t>All States</t>
  </si>
  <si>
    <t>Massachusetts</t>
  </si>
  <si>
    <t>South Carolina</t>
  </si>
  <si>
    <t>California</t>
  </si>
  <si>
    <t>Florida</t>
  </si>
  <si>
    <t>Michigan</t>
  </si>
  <si>
    <t>Texas</t>
  </si>
  <si>
    <t>Georgia</t>
  </si>
  <si>
    <t>Connecticut</t>
  </si>
  <si>
    <t>Tennessee</t>
  </si>
  <si>
    <t>Indiana</t>
  </si>
  <si>
    <t>Illinois</t>
  </si>
  <si>
    <t>Kentucky</t>
  </si>
  <si>
    <t>Washington</t>
  </si>
  <si>
    <t>New Hampshire</t>
  </si>
  <si>
    <t>Colorado</t>
  </si>
  <si>
    <t>Arizona</t>
  </si>
  <si>
    <t>Alabama</t>
  </si>
  <si>
    <t>Maine</t>
  </si>
  <si>
    <t>Rhode Island</t>
  </si>
  <si>
    <t>Louisiana</t>
  </si>
  <si>
    <t>Missouri</t>
  </si>
  <si>
    <t>Wisconsin</t>
  </si>
  <si>
    <t>Vermont</t>
  </si>
  <si>
    <t>Oregon</t>
  </si>
  <si>
    <t>Minnesota</t>
  </si>
  <si>
    <t>Nevada</t>
  </si>
  <si>
    <t>Mississippi</t>
  </si>
  <si>
    <t>Arkansas</t>
  </si>
  <si>
    <t>Kansas</t>
  </si>
  <si>
    <t>Iowa</t>
  </si>
  <si>
    <t>New Mexico</t>
  </si>
  <si>
    <t>Oklahoma</t>
  </si>
  <si>
    <t>Utah</t>
  </si>
  <si>
    <t>Hawaii</t>
  </si>
  <si>
    <t>Idaho</t>
  </si>
  <si>
    <t>Alaska</t>
  </si>
  <si>
    <t>Montana</t>
  </si>
  <si>
    <t>Nebraska</t>
  </si>
  <si>
    <t>South Dakota</t>
  </si>
  <si>
    <t>Wyoming</t>
  </si>
  <si>
    <t>North Dakota</t>
  </si>
  <si>
    <t>Percent of OUT commuters</t>
  </si>
  <si>
    <t>Percent of IN commuters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</si>
</sst>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2" borderId="1" applyNumberFormat="0" applyFont="0" applyAlignment="0" applyProtection="0"/>
    <xf numFmtId="0" fontId="8" fillId="0" borderId="0" applyNumberForma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2" xfId="2" applyFont="1" applyBorder="1" applyAlignment="1">
      <alignment horizontal="center" wrapText="1"/>
    </xf>
    <xf numFmtId="0" fontId="3" fillId="0" borderId="0" xfId="2" applyFont="1"/>
    <xf numFmtId="0" fontId="5" fillId="0" borderId="2" xfId="2" applyFont="1" applyBorder="1" applyAlignment="1">
      <alignment wrapText="1"/>
    </xf>
    <xf numFmtId="0" fontId="5" fillId="0" borderId="2" xfId="2" applyFont="1" applyBorder="1"/>
    <xf numFmtId="0" fontId="4" fillId="0" borderId="0" xfId="2" applyFont="1"/>
    <xf numFmtId="0" fontId="5" fillId="0" borderId="0" xfId="2" applyFont="1"/>
    <xf numFmtId="0" fontId="6" fillId="0" borderId="0" xfId="2" applyFont="1" applyAlignment="1"/>
    <xf numFmtId="0" fontId="7" fillId="0" borderId="0" xfId="2" applyFont="1" applyAlignment="1"/>
    <xf numFmtId="164" fontId="0" fillId="0" borderId="0" xfId="1" applyNumberFormat="1" applyFont="1"/>
    <xf numFmtId="3" fontId="0" fillId="0" borderId="0" xfId="1" applyNumberFormat="1" applyFont="1"/>
    <xf numFmtId="3" fontId="8" fillId="0" borderId="0" xfId="5" applyNumberFormat="1"/>
    <xf numFmtId="164" fontId="0" fillId="0" borderId="2" xfId="1" applyNumberFormat="1" applyFont="1" applyBorder="1"/>
    <xf numFmtId="3" fontId="0" fillId="0" borderId="2" xfId="1" applyNumberFormat="1" applyFont="1" applyBorder="1"/>
    <xf numFmtId="164" fontId="8" fillId="0" borderId="0" xfId="1" applyNumberFormat="1" applyFont="1"/>
    <xf numFmtId="0" fontId="9" fillId="0" borderId="0" xfId="6" applyFont="1"/>
    <xf numFmtId="165" fontId="0" fillId="0" borderId="0" xfId="7" applyNumberFormat="1" applyFont="1"/>
    <xf numFmtId="165" fontId="0" fillId="0" borderId="2" xfId="7" applyNumberFormat="1" applyFont="1" applyBorder="1"/>
    <xf numFmtId="165" fontId="0" fillId="0" borderId="0" xfId="0" applyNumberFormat="1"/>
    <xf numFmtId="3" fontId="0" fillId="0" borderId="0" xfId="0" applyNumberFormat="1"/>
    <xf numFmtId="164" fontId="0" fillId="0" borderId="0" xfId="1" applyNumberFormat="1" applyFont="1" applyBorder="1"/>
    <xf numFmtId="0" fontId="0" fillId="0" borderId="0" xfId="0" applyAlignment="1">
      <alignment wrapText="1"/>
    </xf>
    <xf numFmtId="10" fontId="0" fillId="0" borderId="0" xfId="0" applyNumberFormat="1"/>
    <xf numFmtId="0" fontId="9" fillId="0" borderId="0" xfId="5" applyFont="1" applyFill="1" applyBorder="1" applyAlignment="1" applyProtection="1">
      <alignment horizontal="left" wrapText="1"/>
    </xf>
  </cellXfs>
  <cellStyles count="8">
    <cellStyle name="Comma" xfId="1" builtinId="3"/>
    <cellStyle name="Normal" xfId="0" builtinId="0"/>
    <cellStyle name="Normal 2" xfId="3"/>
    <cellStyle name="Normal 3" xfId="2"/>
    <cellStyle name="Normal 4" xfId="5"/>
    <cellStyle name="Normal 5" xfId="6"/>
    <cellStyle name="Note 2" xfId="4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tabSelected="1" workbookViewId="0">
      <selection activeCell="E12" sqref="E12"/>
    </sheetView>
  </sheetViews>
  <sheetFormatPr defaultRowHeight="14.4" x14ac:dyDescent="0.3"/>
  <cols>
    <col min="2" max="2" width="19.44140625" bestFit="1" customWidth="1"/>
    <col min="3" max="3" width="19.44140625" customWidth="1"/>
    <col min="4" max="4" width="13.109375" customWidth="1"/>
    <col min="5" max="5" width="18.33203125" customWidth="1"/>
    <col min="6" max="6" width="13.109375" customWidth="1"/>
    <col min="7" max="7" width="15.77734375" customWidth="1"/>
  </cols>
  <sheetData>
    <row r="2" spans="2:7" ht="23.4" x14ac:dyDescent="0.45">
      <c r="B2" s="8" t="s">
        <v>26</v>
      </c>
      <c r="C2" s="7"/>
      <c r="D2" s="7"/>
      <c r="E2" s="7"/>
      <c r="F2" s="7"/>
      <c r="G2" s="7"/>
    </row>
    <row r="3" spans="2:7" x14ac:dyDescent="0.3">
      <c r="B3" s="2"/>
      <c r="C3" s="2"/>
      <c r="D3" s="2"/>
      <c r="E3" s="2"/>
      <c r="F3" s="2"/>
      <c r="G3" s="2"/>
    </row>
    <row r="4" spans="2:7" ht="72" x14ac:dyDescent="0.35">
      <c r="B4" s="3" t="s">
        <v>0</v>
      </c>
      <c r="C4" s="1" t="s">
        <v>1</v>
      </c>
      <c r="D4" s="1" t="s">
        <v>74</v>
      </c>
      <c r="E4" s="1" t="s">
        <v>2</v>
      </c>
      <c r="F4" s="1" t="s">
        <v>75</v>
      </c>
      <c r="G4" s="1" t="s">
        <v>3</v>
      </c>
    </row>
    <row r="5" spans="2:7" ht="18" x14ac:dyDescent="0.35">
      <c r="B5" s="6" t="s">
        <v>4</v>
      </c>
      <c r="C5" s="14">
        <v>49977</v>
      </c>
      <c r="D5" s="16">
        <v>0.17085978605347638</v>
      </c>
      <c r="E5" s="14">
        <v>266879</v>
      </c>
      <c r="F5" s="16">
        <v>0.54822792792977859</v>
      </c>
      <c r="G5" s="10">
        <v>-216902</v>
      </c>
    </row>
    <row r="6" spans="2:7" ht="18" x14ac:dyDescent="0.35">
      <c r="B6" s="6" t="s">
        <v>5</v>
      </c>
      <c r="C6" s="14">
        <v>94159</v>
      </c>
      <c r="D6" s="16">
        <v>0.32190780949255221</v>
      </c>
      <c r="E6" s="14">
        <v>134641</v>
      </c>
      <c r="F6" s="16">
        <v>0.27658210816285028</v>
      </c>
      <c r="G6" s="10">
        <v>-40482</v>
      </c>
    </row>
    <row r="7" spans="2:7" ht="18" x14ac:dyDescent="0.35">
      <c r="B7" s="6" t="s">
        <v>6</v>
      </c>
      <c r="C7" s="14">
        <v>24096</v>
      </c>
      <c r="D7" s="16">
        <v>8.2378642270335686E-2</v>
      </c>
      <c r="E7" s="14">
        <v>24429</v>
      </c>
      <c r="F7" s="16">
        <v>5.0182517363286584E-2</v>
      </c>
      <c r="G7" s="10">
        <v>-333</v>
      </c>
    </row>
    <row r="8" spans="2:7" ht="18" x14ac:dyDescent="0.35">
      <c r="B8" s="6" t="s">
        <v>7</v>
      </c>
      <c r="C8" s="14">
        <v>70943</v>
      </c>
      <c r="D8" s="16">
        <v>0.2425376833741876</v>
      </c>
      <c r="E8" s="14">
        <v>25178</v>
      </c>
      <c r="F8" s="16">
        <v>5.1721127437587687E-2</v>
      </c>
      <c r="G8" s="10">
        <v>45765</v>
      </c>
    </row>
    <row r="9" spans="2:7" ht="18" x14ac:dyDescent="0.35">
      <c r="B9" s="6" t="s">
        <v>8</v>
      </c>
      <c r="C9" s="14">
        <v>25106</v>
      </c>
      <c r="D9" s="16">
        <v>8.5831598308393417E-2</v>
      </c>
      <c r="E9" s="14">
        <v>7739</v>
      </c>
      <c r="F9" s="16">
        <v>1.5897601288406192E-2</v>
      </c>
      <c r="G9" s="10">
        <v>17367</v>
      </c>
    </row>
    <row r="10" spans="2:7" ht="18" x14ac:dyDescent="0.35">
      <c r="B10" s="6" t="s">
        <v>9</v>
      </c>
      <c r="C10" s="14">
        <v>6567</v>
      </c>
      <c r="D10" s="16">
        <v>2.2451051784084266E-2</v>
      </c>
      <c r="E10" s="14">
        <v>6082</v>
      </c>
      <c r="F10" s="16">
        <v>1.2493760309611896E-2</v>
      </c>
      <c r="G10" s="10">
        <v>485</v>
      </c>
    </row>
    <row r="11" spans="2:7" ht="18" x14ac:dyDescent="0.35">
      <c r="B11" s="6" t="s">
        <v>10</v>
      </c>
      <c r="C11" s="14">
        <v>6156</v>
      </c>
      <c r="D11" s="16">
        <v>2.1045937990379585E-2</v>
      </c>
      <c r="E11" s="14">
        <v>8341</v>
      </c>
      <c r="F11" s="16">
        <v>1.713424116120895E-2</v>
      </c>
      <c r="G11" s="10">
        <v>-2185</v>
      </c>
    </row>
    <row r="13" spans="2:7" ht="18" x14ac:dyDescent="0.35">
      <c r="B13" s="6" t="s">
        <v>11</v>
      </c>
      <c r="C13" s="9">
        <v>15499</v>
      </c>
      <c r="D13" s="16">
        <v>5.2987490726590841E-2</v>
      </c>
      <c r="E13" s="9">
        <v>13514</v>
      </c>
      <c r="F13" s="16">
        <v>2.7760716347269839E-2</v>
      </c>
      <c r="G13" s="10">
        <v>1985</v>
      </c>
    </row>
    <row r="14" spans="2:7" ht="18" x14ac:dyDescent="0.35">
      <c r="B14" s="5"/>
      <c r="C14" s="9"/>
      <c r="D14" s="16"/>
      <c r="E14" s="9"/>
      <c r="F14" s="16"/>
      <c r="G14" s="10"/>
    </row>
    <row r="15" spans="2:7" ht="18" x14ac:dyDescent="0.35">
      <c r="B15" s="4" t="s">
        <v>12</v>
      </c>
      <c r="C15" s="12">
        <v>292503</v>
      </c>
      <c r="D15" s="17">
        <v>1</v>
      </c>
      <c r="E15" s="12">
        <v>486803</v>
      </c>
      <c r="F15" s="17">
        <v>1</v>
      </c>
      <c r="G15" s="13">
        <v>-194300</v>
      </c>
    </row>
    <row r="17" spans="2:7" ht="18" customHeight="1" x14ac:dyDescent="0.3">
      <c r="B17" s="15" t="s">
        <v>24</v>
      </c>
    </row>
    <row r="18" spans="2:7" ht="18" customHeight="1" x14ac:dyDescent="0.3">
      <c r="B18" s="23" t="s">
        <v>25</v>
      </c>
      <c r="C18" s="23"/>
      <c r="D18" s="23"/>
      <c r="E18" s="23"/>
      <c r="F18" s="23"/>
      <c r="G18" s="23"/>
    </row>
  </sheetData>
  <mergeCells count="1">
    <mergeCell ref="B18:G1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5"/>
  <sheetViews>
    <sheetView topLeftCell="A7" zoomScaleNormal="100" workbookViewId="0">
      <selection activeCell="C26" sqref="C26"/>
    </sheetView>
  </sheetViews>
  <sheetFormatPr defaultRowHeight="14.4" x14ac:dyDescent="0.3"/>
  <cols>
    <col min="2" max="2" width="14.88671875" customWidth="1"/>
    <col min="3" max="7" width="12.5546875" customWidth="1"/>
  </cols>
  <sheetData>
    <row r="2" spans="2:17" s="21" customFormat="1" ht="57.6" x14ac:dyDescent="0.3">
      <c r="B2" s="21" t="s">
        <v>0</v>
      </c>
      <c r="C2" s="21" t="s">
        <v>1</v>
      </c>
      <c r="E2" s="21" t="s">
        <v>2</v>
      </c>
      <c r="G2" s="21" t="s">
        <v>3</v>
      </c>
    </row>
    <row r="3" spans="2:17" x14ac:dyDescent="0.3">
      <c r="B3" t="s">
        <v>4</v>
      </c>
      <c r="C3" s="19">
        <v>49977</v>
      </c>
      <c r="D3" s="16">
        <f>C3/C$13</f>
        <v>0.17085978605347638</v>
      </c>
      <c r="E3" s="19">
        <v>266879</v>
      </c>
      <c r="F3" s="16">
        <f>E3/E$13</f>
        <v>0.54822792792977859</v>
      </c>
      <c r="G3" s="19">
        <f>C3-E3</f>
        <v>-216902</v>
      </c>
      <c r="J3" s="19"/>
      <c r="K3" s="22" t="s">
        <v>32</v>
      </c>
      <c r="L3" s="19">
        <v>2681581</v>
      </c>
      <c r="M3" s="22">
        <v>1</v>
      </c>
      <c r="O3" t="s">
        <v>32</v>
      </c>
      <c r="P3" s="19">
        <v>2487281</v>
      </c>
      <c r="Q3" s="22">
        <v>1</v>
      </c>
    </row>
    <row r="4" spans="2:17" x14ac:dyDescent="0.3">
      <c r="B4" t="s">
        <v>5</v>
      </c>
      <c r="C4" s="19">
        <v>94159</v>
      </c>
      <c r="D4" s="16">
        <f t="shared" ref="D4:F13" si="0">C4/C$13</f>
        <v>0.32190780949255221</v>
      </c>
      <c r="E4" s="19">
        <v>134641</v>
      </c>
      <c r="F4" s="16">
        <f t="shared" si="0"/>
        <v>0.27658210816285028</v>
      </c>
      <c r="G4" s="19">
        <f t="shared" ref="G4:G13" si="1">C4-E4</f>
        <v>-40482</v>
      </c>
      <c r="J4" s="19"/>
      <c r="K4" s="22" t="s">
        <v>31</v>
      </c>
      <c r="L4" s="19">
        <v>2194778</v>
      </c>
      <c r="M4" s="22">
        <v>0.81799999999999995</v>
      </c>
      <c r="O4" t="s">
        <v>31</v>
      </c>
      <c r="P4" s="19">
        <v>2194778</v>
      </c>
      <c r="Q4" s="22">
        <v>0.88200000000000001</v>
      </c>
    </row>
    <row r="5" spans="2:17" x14ac:dyDescent="0.3">
      <c r="B5" t="s">
        <v>6</v>
      </c>
      <c r="C5" s="19">
        <v>24096</v>
      </c>
      <c r="D5" s="16">
        <f>C5/C$13</f>
        <v>8.2378642270335686E-2</v>
      </c>
      <c r="E5" s="19">
        <v>24429</v>
      </c>
      <c r="F5" s="16">
        <f>E5/E$13</f>
        <v>5.0182517363286584E-2</v>
      </c>
      <c r="G5" s="19">
        <f>C5-E5</f>
        <v>-333</v>
      </c>
      <c r="J5" s="19"/>
      <c r="K5" s="22" t="s">
        <v>27</v>
      </c>
      <c r="L5" s="19">
        <v>266879</v>
      </c>
      <c r="M5" s="22">
        <v>0.1</v>
      </c>
      <c r="O5" t="s">
        <v>5</v>
      </c>
      <c r="P5" s="19">
        <v>94159</v>
      </c>
      <c r="Q5" s="22">
        <v>3.7999999999999999E-2</v>
      </c>
    </row>
    <row r="6" spans="2:17" x14ac:dyDescent="0.3">
      <c r="B6" t="s">
        <v>7</v>
      </c>
      <c r="C6" s="19">
        <v>70943</v>
      </c>
      <c r="D6" s="16">
        <f>C6/C$13</f>
        <v>0.2425376833741876</v>
      </c>
      <c r="E6" s="19">
        <v>25178</v>
      </c>
      <c r="F6" s="16">
        <f>E6/E$13</f>
        <v>5.1721127437587687E-2</v>
      </c>
      <c r="G6" s="19">
        <f>C6-E6</f>
        <v>45765</v>
      </c>
      <c r="J6" s="19"/>
      <c r="K6" s="22" t="s">
        <v>5</v>
      </c>
      <c r="L6" s="19">
        <v>134641</v>
      </c>
      <c r="M6" s="22">
        <v>0.05</v>
      </c>
      <c r="O6" t="s">
        <v>7</v>
      </c>
      <c r="P6" s="19">
        <v>70943</v>
      </c>
      <c r="Q6" s="22">
        <v>2.9000000000000001E-2</v>
      </c>
    </row>
    <row r="7" spans="2:17" x14ac:dyDescent="0.3">
      <c r="B7" t="s">
        <v>8</v>
      </c>
      <c r="C7" s="19">
        <v>25106</v>
      </c>
      <c r="D7" s="16">
        <f>C7/C$13</f>
        <v>8.5831598308393417E-2</v>
      </c>
      <c r="E7" s="19">
        <v>7739</v>
      </c>
      <c r="F7" s="16">
        <f>E7/E$13</f>
        <v>1.5897601288406192E-2</v>
      </c>
      <c r="G7" s="19">
        <f>C7-E7</f>
        <v>17367</v>
      </c>
      <c r="J7" s="19"/>
      <c r="K7" s="22" t="s">
        <v>7</v>
      </c>
      <c r="L7" s="19">
        <v>25178</v>
      </c>
      <c r="M7" s="22">
        <v>8.9999999999999993E-3</v>
      </c>
      <c r="O7" t="s">
        <v>27</v>
      </c>
      <c r="P7" s="19">
        <v>49977</v>
      </c>
      <c r="Q7" s="22">
        <v>0.02</v>
      </c>
    </row>
    <row r="8" spans="2:17" x14ac:dyDescent="0.3">
      <c r="B8" t="s">
        <v>9</v>
      </c>
      <c r="C8" s="19">
        <v>6567</v>
      </c>
      <c r="D8" s="16">
        <f>C8/C$13</f>
        <v>2.2451051784084266E-2</v>
      </c>
      <c r="E8" s="19">
        <v>6082</v>
      </c>
      <c r="F8" s="16">
        <f>E8/E$13</f>
        <v>1.2493760309611896E-2</v>
      </c>
      <c r="G8" s="19">
        <f>C8-E8</f>
        <v>485</v>
      </c>
      <c r="J8" s="19"/>
      <c r="K8" s="22" t="s">
        <v>6</v>
      </c>
      <c r="L8" s="19">
        <v>24429</v>
      </c>
      <c r="M8" s="22">
        <v>8.9999999999999993E-3</v>
      </c>
      <c r="O8" t="s">
        <v>8</v>
      </c>
      <c r="P8" s="19">
        <v>25106</v>
      </c>
      <c r="Q8" s="22">
        <v>0.01</v>
      </c>
    </row>
    <row r="9" spans="2:17" x14ac:dyDescent="0.3">
      <c r="B9" t="s">
        <v>10</v>
      </c>
      <c r="C9" s="19">
        <v>6156</v>
      </c>
      <c r="D9" s="16">
        <f>C9/C$13</f>
        <v>2.1045937990379585E-2</v>
      </c>
      <c r="E9" s="19">
        <v>8341</v>
      </c>
      <c r="F9" s="16">
        <f>E9/E$13</f>
        <v>1.713424116120895E-2</v>
      </c>
      <c r="G9" s="19">
        <f>C9-E9</f>
        <v>-2185</v>
      </c>
      <c r="J9" s="19"/>
      <c r="K9" s="22" t="s">
        <v>10</v>
      </c>
      <c r="L9" s="19">
        <v>8341</v>
      </c>
      <c r="M9" s="22">
        <v>3.0000000000000001E-3</v>
      </c>
      <c r="O9" t="s">
        <v>6</v>
      </c>
      <c r="P9" s="19">
        <v>24096</v>
      </c>
      <c r="Q9" s="22">
        <v>0.01</v>
      </c>
    </row>
    <row r="10" spans="2:17" x14ac:dyDescent="0.3">
      <c r="J10" s="19"/>
      <c r="K10" s="22" t="s">
        <v>8</v>
      </c>
      <c r="L10" s="19">
        <v>7739</v>
      </c>
      <c r="M10" s="22">
        <v>3.0000000000000001E-3</v>
      </c>
      <c r="O10" t="s">
        <v>9</v>
      </c>
      <c r="P10" s="19">
        <v>6567</v>
      </c>
      <c r="Q10" s="22">
        <v>3.0000000000000001E-3</v>
      </c>
    </row>
    <row r="11" spans="2:17" x14ac:dyDescent="0.3">
      <c r="B11" t="s">
        <v>11</v>
      </c>
      <c r="C11" s="19">
        <v>15499</v>
      </c>
      <c r="D11" s="16">
        <f t="shared" si="0"/>
        <v>5.2987490726590841E-2</v>
      </c>
      <c r="E11" s="19">
        <v>13514</v>
      </c>
      <c r="F11" s="16">
        <f t="shared" si="0"/>
        <v>2.7760716347269839E-2</v>
      </c>
      <c r="G11" s="19">
        <f t="shared" si="1"/>
        <v>1985</v>
      </c>
      <c r="J11" s="19"/>
      <c r="K11" s="22" t="s">
        <v>9</v>
      </c>
      <c r="L11" s="19">
        <v>6082</v>
      </c>
      <c r="M11" s="22">
        <v>2E-3</v>
      </c>
      <c r="O11" t="s">
        <v>10</v>
      </c>
      <c r="P11" s="19">
        <v>6156</v>
      </c>
      <c r="Q11" s="22">
        <v>2E-3</v>
      </c>
    </row>
    <row r="12" spans="2:17" x14ac:dyDescent="0.3">
      <c r="D12" s="16"/>
      <c r="F12" s="16"/>
      <c r="J12" s="19"/>
      <c r="K12" s="22" t="s">
        <v>28</v>
      </c>
      <c r="L12" s="19">
        <v>2568</v>
      </c>
      <c r="M12" s="22">
        <v>1E-3</v>
      </c>
      <c r="O12" t="s">
        <v>28</v>
      </c>
      <c r="P12" s="19">
        <v>2823</v>
      </c>
      <c r="Q12" s="22">
        <v>1E-3</v>
      </c>
    </row>
    <row r="13" spans="2:17" x14ac:dyDescent="0.3">
      <c r="B13" t="s">
        <v>12</v>
      </c>
      <c r="C13" s="19">
        <v>292503</v>
      </c>
      <c r="D13" s="16">
        <f t="shared" si="0"/>
        <v>1</v>
      </c>
      <c r="E13" s="19">
        <v>486803</v>
      </c>
      <c r="F13" s="16">
        <f t="shared" si="0"/>
        <v>1</v>
      </c>
      <c r="G13" s="19">
        <f t="shared" si="1"/>
        <v>-194300</v>
      </c>
      <c r="J13" s="19"/>
      <c r="K13" s="22" t="s">
        <v>29</v>
      </c>
      <c r="L13" s="19">
        <v>1217</v>
      </c>
      <c r="M13" s="22">
        <v>0</v>
      </c>
      <c r="O13" t="s">
        <v>29</v>
      </c>
      <c r="P13" s="19">
        <v>1967</v>
      </c>
      <c r="Q13" s="22">
        <v>1E-3</v>
      </c>
    </row>
    <row r="14" spans="2:17" x14ac:dyDescent="0.3">
      <c r="K14" t="s">
        <v>35</v>
      </c>
      <c r="L14" s="19">
        <v>1031</v>
      </c>
      <c r="M14" s="22">
        <v>0</v>
      </c>
      <c r="O14" t="s">
        <v>33</v>
      </c>
      <c r="P14" s="19">
        <v>1267</v>
      </c>
      <c r="Q14" s="22">
        <v>1E-3</v>
      </c>
    </row>
    <row r="15" spans="2:17" x14ac:dyDescent="0.3">
      <c r="B15" s="19">
        <f>Table1!G5+Table1!G6</f>
        <v>-257384</v>
      </c>
      <c r="C15" s="11"/>
      <c r="K15" t="s">
        <v>38</v>
      </c>
      <c r="L15">
        <v>792</v>
      </c>
      <c r="M15" s="22">
        <v>0</v>
      </c>
      <c r="O15" t="s">
        <v>34</v>
      </c>
      <c r="P15" s="19">
        <v>1047</v>
      </c>
      <c r="Q15" s="22">
        <v>0</v>
      </c>
    </row>
    <row r="16" spans="2:17" x14ac:dyDescent="0.3">
      <c r="C16" t="s">
        <v>13</v>
      </c>
      <c r="D16" t="s">
        <v>14</v>
      </c>
      <c r="K16" t="s">
        <v>36</v>
      </c>
      <c r="L16">
        <v>789</v>
      </c>
      <c r="M16" s="22">
        <v>0</v>
      </c>
      <c r="O16" t="s">
        <v>35</v>
      </c>
      <c r="P16">
        <v>921</v>
      </c>
      <c r="Q16" s="22">
        <v>0</v>
      </c>
    </row>
    <row r="17" spans="2:17" x14ac:dyDescent="0.3">
      <c r="B17" t="s">
        <v>17</v>
      </c>
      <c r="C17" s="19">
        <v>-104812</v>
      </c>
      <c r="D17" s="19">
        <v>-21379</v>
      </c>
      <c r="E17" s="19"/>
      <c r="K17" t="s">
        <v>34</v>
      </c>
      <c r="L17">
        <v>773</v>
      </c>
      <c r="M17" s="22">
        <v>0</v>
      </c>
      <c r="O17" t="s">
        <v>36</v>
      </c>
      <c r="P17">
        <v>898</v>
      </c>
      <c r="Q17" s="22">
        <v>0</v>
      </c>
    </row>
    <row r="18" spans="2:17" x14ac:dyDescent="0.3">
      <c r="B18" t="s">
        <v>16</v>
      </c>
      <c r="C18" s="11">
        <v>-66840</v>
      </c>
      <c r="D18" s="19">
        <v>-2884</v>
      </c>
      <c r="E18" s="19"/>
      <c r="K18" t="s">
        <v>40</v>
      </c>
      <c r="L18">
        <v>582</v>
      </c>
      <c r="M18" s="22">
        <v>0</v>
      </c>
      <c r="O18" t="s">
        <v>37</v>
      </c>
      <c r="P18">
        <v>830</v>
      </c>
      <c r="Q18" s="22">
        <v>0</v>
      </c>
    </row>
    <row r="19" spans="2:17" x14ac:dyDescent="0.3">
      <c r="C19" s="11">
        <f>SUM(C17:C18)</f>
        <v>-171652</v>
      </c>
      <c r="D19" s="11">
        <f>SUM(D17:D18)</f>
        <v>-24263</v>
      </c>
      <c r="E19" s="16">
        <f>(C19+D19)/B15</f>
        <v>0.76117785099306867</v>
      </c>
      <c r="K19" t="s">
        <v>37</v>
      </c>
      <c r="L19">
        <v>553</v>
      </c>
      <c r="M19" s="22">
        <v>0</v>
      </c>
      <c r="O19" t="s">
        <v>38</v>
      </c>
      <c r="P19">
        <v>611</v>
      </c>
      <c r="Q19" s="22">
        <v>0</v>
      </c>
    </row>
    <row r="20" spans="2:17" x14ac:dyDescent="0.3">
      <c r="B20" t="s">
        <v>15</v>
      </c>
      <c r="C20" s="11">
        <v>-11539</v>
      </c>
      <c r="D20" s="19">
        <v>-2643</v>
      </c>
      <c r="E20" s="16"/>
      <c r="K20" t="s">
        <v>39</v>
      </c>
      <c r="L20">
        <v>448</v>
      </c>
      <c r="M20" s="22">
        <v>0</v>
      </c>
      <c r="O20" t="s">
        <v>39</v>
      </c>
      <c r="P20">
        <v>589</v>
      </c>
      <c r="Q20" s="22">
        <v>0</v>
      </c>
    </row>
    <row r="21" spans="2:17" x14ac:dyDescent="0.3">
      <c r="B21" t="s">
        <v>18</v>
      </c>
      <c r="C21" s="11">
        <v>-12470</v>
      </c>
      <c r="D21" s="19">
        <v>-6414</v>
      </c>
      <c r="E21" s="16"/>
      <c r="K21" t="s">
        <v>43</v>
      </c>
      <c r="L21">
        <v>392</v>
      </c>
      <c r="M21" s="22">
        <v>0</v>
      </c>
      <c r="O21" t="s">
        <v>40</v>
      </c>
      <c r="P21">
        <v>566</v>
      </c>
      <c r="Q21" s="22">
        <v>0</v>
      </c>
    </row>
    <row r="22" spans="2:17" x14ac:dyDescent="0.3">
      <c r="C22" s="19">
        <f>SUM(C20:C21)</f>
        <v>-24009</v>
      </c>
      <c r="D22" s="19">
        <f>SUM(D20:D21)</f>
        <v>-9057</v>
      </c>
      <c r="E22" s="16">
        <f>(C22+D22)/B15</f>
        <v>0.12846952413514437</v>
      </c>
      <c r="K22" t="s">
        <v>42</v>
      </c>
      <c r="L22">
        <v>350</v>
      </c>
      <c r="M22" s="22">
        <v>0</v>
      </c>
      <c r="O22" t="s">
        <v>41</v>
      </c>
      <c r="P22">
        <v>382</v>
      </c>
      <c r="Q22" s="22">
        <v>0</v>
      </c>
    </row>
    <row r="23" spans="2:17" x14ac:dyDescent="0.3">
      <c r="B23" s="18">
        <f>Table1!F5+Table1!F6</f>
        <v>0.82481003609262893</v>
      </c>
      <c r="C23" s="19"/>
      <c r="D23" s="19"/>
      <c r="E23" s="19"/>
      <c r="K23" t="s">
        <v>44</v>
      </c>
      <c r="L23">
        <v>342</v>
      </c>
      <c r="M23" s="22">
        <v>0</v>
      </c>
      <c r="O23" t="s">
        <v>42</v>
      </c>
      <c r="P23">
        <v>353</v>
      </c>
      <c r="Q23" s="22">
        <v>0</v>
      </c>
    </row>
    <row r="24" spans="2:17" x14ac:dyDescent="0.3">
      <c r="B24" s="18">
        <f>Table1!D5+Table1!D6+Table1!D7</f>
        <v>0.5751462378163642</v>
      </c>
      <c r="C24" s="19"/>
      <c r="D24" s="19"/>
      <c r="E24" s="19"/>
      <c r="K24" t="s">
        <v>41</v>
      </c>
      <c r="L24">
        <v>334</v>
      </c>
      <c r="M24" s="22">
        <v>0</v>
      </c>
      <c r="O24" t="s">
        <v>43</v>
      </c>
      <c r="P24">
        <v>328</v>
      </c>
      <c r="Q24" s="22">
        <v>0</v>
      </c>
    </row>
    <row r="25" spans="2:17" x14ac:dyDescent="0.3">
      <c r="C25" s="19" t="s">
        <v>22</v>
      </c>
      <c r="D25" s="19" t="s">
        <v>21</v>
      </c>
      <c r="E25" s="19" t="s">
        <v>23</v>
      </c>
      <c r="K25" t="s">
        <v>48</v>
      </c>
      <c r="L25">
        <v>286</v>
      </c>
      <c r="M25" s="22">
        <v>0</v>
      </c>
      <c r="O25" t="s">
        <v>44</v>
      </c>
      <c r="P25">
        <v>307</v>
      </c>
      <c r="Q25" s="22">
        <v>0</v>
      </c>
    </row>
    <row r="26" spans="2:17" x14ac:dyDescent="0.3">
      <c r="B26" t="s">
        <v>19</v>
      </c>
      <c r="C26" s="19">
        <v>450554</v>
      </c>
      <c r="D26" s="19">
        <v>182787</v>
      </c>
      <c r="E26" s="19">
        <v>647000</v>
      </c>
      <c r="K26" t="s">
        <v>45</v>
      </c>
      <c r="L26">
        <v>218</v>
      </c>
      <c r="M26" s="22">
        <v>0</v>
      </c>
      <c r="O26" t="s">
        <v>45</v>
      </c>
      <c r="P26">
        <v>278</v>
      </c>
      <c r="Q26" s="22">
        <v>0</v>
      </c>
    </row>
    <row r="27" spans="2:17" x14ac:dyDescent="0.3">
      <c r="B27" t="s">
        <v>20</v>
      </c>
      <c r="C27" s="20">
        <v>468176</v>
      </c>
      <c r="D27" s="20">
        <v>270241</v>
      </c>
      <c r="E27" s="19">
        <v>621524</v>
      </c>
      <c r="K27" t="s">
        <v>68</v>
      </c>
      <c r="L27">
        <v>206</v>
      </c>
      <c r="M27" s="22">
        <v>0</v>
      </c>
      <c r="O27" t="s">
        <v>46</v>
      </c>
      <c r="P27">
        <v>214</v>
      </c>
      <c r="Q27" s="22">
        <v>0</v>
      </c>
    </row>
    <row r="28" spans="2:17" x14ac:dyDescent="0.3">
      <c r="C28" s="19">
        <f>C27-C26</f>
        <v>17622</v>
      </c>
      <c r="D28" s="19">
        <f>D27-D26</f>
        <v>87454</v>
      </c>
      <c r="E28" s="19">
        <f>E27-E26</f>
        <v>-25476</v>
      </c>
      <c r="K28" t="s">
        <v>47</v>
      </c>
      <c r="L28">
        <v>205</v>
      </c>
      <c r="M28" s="22">
        <v>0</v>
      </c>
      <c r="O28" t="s">
        <v>47</v>
      </c>
      <c r="P28">
        <v>196</v>
      </c>
      <c r="Q28" s="22">
        <v>0</v>
      </c>
    </row>
    <row r="29" spans="2:17" x14ac:dyDescent="0.3">
      <c r="C29" s="16">
        <f>(C27-C26)/C26</f>
        <v>3.9111848968159196E-2</v>
      </c>
      <c r="D29" s="16">
        <f>(D27-D26)/D26</f>
        <v>0.47844759200599607</v>
      </c>
      <c r="E29" s="16">
        <f>(E27-E26)/E26</f>
        <v>-3.9375579598145284E-2</v>
      </c>
      <c r="K29" t="s">
        <v>53</v>
      </c>
      <c r="L29">
        <v>160</v>
      </c>
      <c r="M29" s="22">
        <v>0</v>
      </c>
      <c r="O29" t="s">
        <v>48</v>
      </c>
      <c r="P29">
        <v>179</v>
      </c>
      <c r="Q29" s="22">
        <v>0</v>
      </c>
    </row>
    <row r="30" spans="2:17" x14ac:dyDescent="0.3">
      <c r="K30" t="s">
        <v>51</v>
      </c>
      <c r="L30">
        <v>160</v>
      </c>
      <c r="M30" s="22">
        <v>0</v>
      </c>
      <c r="O30" t="s">
        <v>49</v>
      </c>
      <c r="P30">
        <v>174</v>
      </c>
      <c r="Q30" s="22">
        <v>0</v>
      </c>
    </row>
    <row r="31" spans="2:17" x14ac:dyDescent="0.3">
      <c r="K31" t="s">
        <v>52</v>
      </c>
      <c r="L31">
        <v>141</v>
      </c>
      <c r="M31" s="22">
        <v>0</v>
      </c>
      <c r="O31" t="s">
        <v>50</v>
      </c>
      <c r="P31">
        <v>158</v>
      </c>
      <c r="Q31" s="22">
        <v>0</v>
      </c>
    </row>
    <row r="32" spans="2:17" x14ac:dyDescent="0.3">
      <c r="K32" t="s">
        <v>56</v>
      </c>
      <c r="L32">
        <v>140</v>
      </c>
      <c r="M32" s="22">
        <v>0</v>
      </c>
      <c r="O32" t="s">
        <v>51</v>
      </c>
      <c r="P32">
        <v>136</v>
      </c>
      <c r="Q32" s="22">
        <v>0</v>
      </c>
    </row>
    <row r="33" spans="11:17" x14ac:dyDescent="0.3">
      <c r="K33" t="s">
        <v>46</v>
      </c>
      <c r="L33">
        <v>135</v>
      </c>
      <c r="M33" s="22">
        <v>0</v>
      </c>
      <c r="O33" t="s">
        <v>52</v>
      </c>
      <c r="P33">
        <v>128</v>
      </c>
      <c r="Q33" s="22">
        <v>0</v>
      </c>
    </row>
    <row r="34" spans="11:17" x14ac:dyDescent="0.3">
      <c r="K34" t="s">
        <v>55</v>
      </c>
      <c r="L34">
        <v>126</v>
      </c>
      <c r="M34" s="22">
        <v>0</v>
      </c>
      <c r="O34" t="s">
        <v>53</v>
      </c>
      <c r="P34">
        <v>118</v>
      </c>
      <c r="Q34" s="22">
        <v>0</v>
      </c>
    </row>
    <row r="35" spans="11:17" x14ac:dyDescent="0.3">
      <c r="K35" t="s">
        <v>54</v>
      </c>
      <c r="L35">
        <v>121</v>
      </c>
      <c r="M35" s="22">
        <v>0</v>
      </c>
      <c r="O35" t="s">
        <v>54</v>
      </c>
      <c r="P35">
        <v>116</v>
      </c>
      <c r="Q35" s="22">
        <v>0</v>
      </c>
    </row>
    <row r="36" spans="11:17" x14ac:dyDescent="0.3">
      <c r="K36" t="s">
        <v>49</v>
      </c>
      <c r="L36">
        <v>117</v>
      </c>
      <c r="M36" s="22">
        <v>0</v>
      </c>
      <c r="O36" t="s">
        <v>55</v>
      </c>
      <c r="P36">
        <v>89</v>
      </c>
      <c r="Q36" s="22">
        <v>0</v>
      </c>
    </row>
    <row r="37" spans="11:17" x14ac:dyDescent="0.3">
      <c r="K37" t="s">
        <v>62</v>
      </c>
      <c r="L37">
        <v>109</v>
      </c>
      <c r="M37" s="22">
        <v>0</v>
      </c>
      <c r="O37" t="s">
        <v>56</v>
      </c>
      <c r="P37">
        <v>88</v>
      </c>
      <c r="Q37" s="22">
        <v>0</v>
      </c>
    </row>
    <row r="38" spans="11:17" x14ac:dyDescent="0.3">
      <c r="K38" t="s">
        <v>59</v>
      </c>
      <c r="L38">
        <v>105</v>
      </c>
      <c r="M38" s="22">
        <v>0</v>
      </c>
      <c r="O38" t="s">
        <v>57</v>
      </c>
      <c r="P38">
        <v>79</v>
      </c>
      <c r="Q38" s="22">
        <v>0</v>
      </c>
    </row>
    <row r="39" spans="11:17" x14ac:dyDescent="0.3">
      <c r="K39" t="s">
        <v>67</v>
      </c>
      <c r="L39">
        <v>102</v>
      </c>
      <c r="M39" s="22">
        <v>0</v>
      </c>
      <c r="O39" t="s">
        <v>58</v>
      </c>
      <c r="P39">
        <v>65</v>
      </c>
      <c r="Q39" s="22">
        <v>0</v>
      </c>
    </row>
    <row r="40" spans="11:17" x14ac:dyDescent="0.3">
      <c r="K40" t="s">
        <v>57</v>
      </c>
      <c r="L40">
        <v>102</v>
      </c>
      <c r="M40" s="22">
        <v>0</v>
      </c>
      <c r="O40" t="s">
        <v>59</v>
      </c>
      <c r="P40">
        <v>63</v>
      </c>
      <c r="Q40" s="22">
        <v>0</v>
      </c>
    </row>
    <row r="41" spans="11:17" x14ac:dyDescent="0.3">
      <c r="K41" t="s">
        <v>69</v>
      </c>
      <c r="L41">
        <v>99</v>
      </c>
      <c r="M41" s="22">
        <v>0</v>
      </c>
      <c r="O41" t="s">
        <v>60</v>
      </c>
      <c r="P41">
        <v>62</v>
      </c>
      <c r="Q41" s="22">
        <v>0</v>
      </c>
    </row>
    <row r="42" spans="11:17" x14ac:dyDescent="0.3">
      <c r="K42" t="s">
        <v>58</v>
      </c>
      <c r="L42">
        <v>97</v>
      </c>
      <c r="M42" s="22">
        <v>0</v>
      </c>
      <c r="O42" t="s">
        <v>61</v>
      </c>
      <c r="P42">
        <v>59</v>
      </c>
      <c r="Q42" s="22">
        <v>0</v>
      </c>
    </row>
    <row r="43" spans="11:17" x14ac:dyDescent="0.3">
      <c r="K43" t="s">
        <v>60</v>
      </c>
      <c r="L43">
        <v>94</v>
      </c>
      <c r="M43" s="22">
        <v>0</v>
      </c>
      <c r="O43" t="s">
        <v>62</v>
      </c>
      <c r="P43">
        <v>55</v>
      </c>
      <c r="Q43" s="22">
        <v>0</v>
      </c>
    </row>
    <row r="44" spans="11:17" x14ac:dyDescent="0.3">
      <c r="K44" t="s">
        <v>63</v>
      </c>
      <c r="L44">
        <v>91</v>
      </c>
      <c r="M44" s="22">
        <v>0</v>
      </c>
      <c r="O44" t="s">
        <v>63</v>
      </c>
      <c r="P44">
        <v>52</v>
      </c>
      <c r="Q44" s="22">
        <v>0</v>
      </c>
    </row>
    <row r="45" spans="11:17" x14ac:dyDescent="0.3">
      <c r="K45" t="s">
        <v>66</v>
      </c>
      <c r="L45">
        <v>88</v>
      </c>
      <c r="M45" s="22">
        <v>0</v>
      </c>
      <c r="O45" t="s">
        <v>64</v>
      </c>
      <c r="P45">
        <v>49</v>
      </c>
      <c r="Q45" s="22">
        <v>0</v>
      </c>
    </row>
    <row r="46" spans="11:17" x14ac:dyDescent="0.3">
      <c r="K46" t="s">
        <v>70</v>
      </c>
      <c r="L46">
        <v>88</v>
      </c>
      <c r="M46" s="22">
        <v>0</v>
      </c>
      <c r="O46" t="s">
        <v>65</v>
      </c>
      <c r="P46">
        <v>48</v>
      </c>
      <c r="Q46" s="22">
        <v>0</v>
      </c>
    </row>
    <row r="47" spans="11:17" x14ac:dyDescent="0.3">
      <c r="K47" t="s">
        <v>50</v>
      </c>
      <c r="L47">
        <v>86</v>
      </c>
      <c r="M47" s="22">
        <v>0</v>
      </c>
      <c r="O47" t="s">
        <v>66</v>
      </c>
      <c r="P47">
        <v>35</v>
      </c>
      <c r="Q47" s="22">
        <v>0</v>
      </c>
    </row>
    <row r="48" spans="11:17" x14ac:dyDescent="0.3">
      <c r="K48" t="s">
        <v>64</v>
      </c>
      <c r="L48">
        <v>82</v>
      </c>
      <c r="M48" s="22">
        <v>0</v>
      </c>
      <c r="O48" t="s">
        <v>67</v>
      </c>
      <c r="P48">
        <v>34</v>
      </c>
      <c r="Q48" s="22">
        <v>0</v>
      </c>
    </row>
    <row r="49" spans="11:17" x14ac:dyDescent="0.3">
      <c r="K49" t="s">
        <v>65</v>
      </c>
      <c r="L49">
        <v>77</v>
      </c>
      <c r="M49" s="22">
        <v>0</v>
      </c>
      <c r="O49" t="s">
        <v>68</v>
      </c>
      <c r="P49">
        <v>33</v>
      </c>
      <c r="Q49" s="22">
        <v>0</v>
      </c>
    </row>
    <row r="50" spans="11:17" x14ac:dyDescent="0.3">
      <c r="K50" t="s">
        <v>72</v>
      </c>
      <c r="L50">
        <v>43</v>
      </c>
      <c r="M50" s="22">
        <v>0</v>
      </c>
      <c r="O50" t="s">
        <v>69</v>
      </c>
      <c r="P50">
        <v>32</v>
      </c>
      <c r="Q50" s="22">
        <v>0</v>
      </c>
    </row>
    <row r="51" spans="11:17" x14ac:dyDescent="0.3">
      <c r="K51" t="s">
        <v>71</v>
      </c>
      <c r="L51">
        <v>33</v>
      </c>
      <c r="M51" s="22">
        <v>0</v>
      </c>
      <c r="O51" t="s">
        <v>70</v>
      </c>
      <c r="P51">
        <v>24</v>
      </c>
      <c r="Q51" s="22">
        <v>0</v>
      </c>
    </row>
    <row r="52" spans="11:17" x14ac:dyDescent="0.3">
      <c r="K52" t="s">
        <v>73</v>
      </c>
      <c r="L52">
        <v>32</v>
      </c>
      <c r="M52" s="22">
        <v>0</v>
      </c>
      <c r="O52" t="s">
        <v>71</v>
      </c>
      <c r="P52">
        <v>18</v>
      </c>
      <c r="Q52" s="22">
        <v>0</v>
      </c>
    </row>
    <row r="53" spans="11:17" x14ac:dyDescent="0.3">
      <c r="K53" t="s">
        <v>30</v>
      </c>
      <c r="L53">
        <v>0</v>
      </c>
      <c r="M53" s="22">
        <v>0</v>
      </c>
      <c r="O53" t="s">
        <v>72</v>
      </c>
      <c r="P53">
        <v>15</v>
      </c>
      <c r="Q53" s="22">
        <v>0</v>
      </c>
    </row>
    <row r="54" spans="11:17" x14ac:dyDescent="0.3">
      <c r="O54" t="s">
        <v>73</v>
      </c>
      <c r="P54">
        <v>13</v>
      </c>
      <c r="Q54" s="22">
        <v>0</v>
      </c>
    </row>
    <row r="55" spans="11:17" x14ac:dyDescent="0.3">
      <c r="O55" t="s">
        <v>30</v>
      </c>
      <c r="P55">
        <v>0</v>
      </c>
      <c r="Q55" s="22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02C57C-50E6-41A4-8BA9-2AA20AB4E1C7}"/>
</file>

<file path=customXml/itemProps2.xml><?xml version="1.0" encoding="utf-8"?>
<ds:datastoreItem xmlns:ds="http://schemas.openxmlformats.org/officeDocument/2006/customXml" ds:itemID="{D1AA5026-5620-4328-82EB-2B21CA364754}"/>
</file>

<file path=customXml/itemProps3.xml><?xml version="1.0" encoding="utf-8"?>
<ds:datastoreItem xmlns:ds="http://schemas.openxmlformats.org/officeDocument/2006/customXml" ds:itemID="{EF1FE090-D697-4C4E-84EA-7F16D23AE2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Table1</vt:lpstr>
      <vt:lpstr>Calculations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P. Sundara, AICP</cp:lastModifiedBy>
  <cp:lastPrinted>2012-08-20T22:47:10Z</cp:lastPrinted>
  <dcterms:created xsi:type="dcterms:W3CDTF">2012-08-02T18:41:42Z</dcterms:created>
  <dcterms:modified xsi:type="dcterms:W3CDTF">2015-09-11T17:58:10Z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