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<sst xmlns="http://schemas.openxmlformats.org/spreadsheetml/2006/main" count="231" uniqueCount="56">
  <si>
    <t>Percent</t>
  </si>
  <si>
    <t>Change</t>
  </si>
  <si>
    <t>Percent Change</t>
  </si>
  <si>
    <t>1987-1992</t>
  </si>
  <si>
    <t>1992-1997</t>
  </si>
  <si>
    <t>1997-2002</t>
  </si>
  <si>
    <t>---------------</t>
  </si>
  <si>
    <t>MARYLAND</t>
  </si>
  <si>
    <t>BALTIMORE REGION</t>
  </si>
  <si>
    <t>Anne Arundel County</t>
  </si>
  <si>
    <t>Baltimore County</t>
  </si>
  <si>
    <t>Carroll County</t>
  </si>
  <si>
    <t>Harford County</t>
  </si>
  <si>
    <t>Howard County</t>
  </si>
  <si>
    <t>Baltimore City</t>
  </si>
  <si>
    <t>------</t>
  </si>
  <si>
    <t>WASHINGTON SUBURBAN REGION</t>
  </si>
  <si>
    <t>Frederick County</t>
  </si>
  <si>
    <t>Montgomery County</t>
  </si>
  <si>
    <t>Prince George's County</t>
  </si>
  <si>
    <t>SOUTHERN MARYLAND REGION</t>
  </si>
  <si>
    <t>Calvert County</t>
  </si>
  <si>
    <t>Charles County</t>
  </si>
  <si>
    <t>St. Mary's County</t>
  </si>
  <si>
    <t>WESTERN MARYLAND REGION</t>
  </si>
  <si>
    <t>Allegany County</t>
  </si>
  <si>
    <t>Garrett County</t>
  </si>
  <si>
    <t>Washington County</t>
  </si>
  <si>
    <t>UPPER EASTERN SHORE REGION</t>
  </si>
  <si>
    <t>Caroline County</t>
  </si>
  <si>
    <t>Cecil County</t>
  </si>
  <si>
    <t>Kent County</t>
  </si>
  <si>
    <t>Queen Anne's County</t>
  </si>
  <si>
    <t>Talbot County</t>
  </si>
  <si>
    <t>LOWER EASTERN SHORE REGION</t>
  </si>
  <si>
    <t>Dorchester County</t>
  </si>
  <si>
    <t>Somerset County</t>
  </si>
  <si>
    <t>Wicomico County</t>
  </si>
  <si>
    <t>Worcester County</t>
  </si>
  <si>
    <t>1/  Figures reported for 1997 and 2002 reflect coverage adjustments to ensure a more accurate report of agriculture in the U.S.  The Figures for 1997 differ</t>
  </si>
  <si>
    <t xml:space="preserve">    from those orignally reported as part of the 1997 Census of Agriculture.  Data for both 1997 and 2002 are not directly comparable to 1987 and 1992 data.  </t>
  </si>
  <si>
    <t>Prepared by the Maryland Department of Planning, July 2004.</t>
  </si>
  <si>
    <t>Extracted from; 1997 and 2002 Census of Agriculture.</t>
  </si>
  <si>
    <t>2002-2007</t>
  </si>
  <si>
    <r>
      <t xml:space="preserve">1997 </t>
    </r>
    <r>
      <rPr>
        <b/>
        <sz val="8"/>
        <rFont val="Arial"/>
        <family val="2"/>
      </rPr>
      <t>1</t>
    </r>
  </si>
  <si>
    <r>
      <t xml:space="preserve">2002 </t>
    </r>
    <r>
      <rPr>
        <b/>
        <sz val="8"/>
        <rFont val="Arial"/>
        <family val="2"/>
      </rPr>
      <t>1</t>
    </r>
  </si>
  <si>
    <r>
      <t xml:space="preserve">2007 </t>
    </r>
    <r>
      <rPr>
        <b/>
        <sz val="8"/>
        <rFont val="Arial"/>
        <family val="2"/>
      </rPr>
      <t>1</t>
    </r>
  </si>
  <si>
    <t>1987-2007</t>
  </si>
  <si>
    <r>
      <t xml:space="preserve">1/ </t>
    </r>
    <r>
      <rPr>
        <sz val="10"/>
        <rFont val="Arial"/>
        <family val="0"/>
      </rPr>
      <t xml:space="preserve"> Figures reported for 1997 and later reflect coverage adjustments to ensure a more accurate report of agriculture in the U.S.  The Figures for 1997 differ</t>
    </r>
  </si>
  <si>
    <t xml:space="preserve">    from those orignally reported as part of the 1997 Census of Agriculture.  Data for 1997 and later are not directly comparable to 1987 and 1992 data.  </t>
  </si>
  <si>
    <t>Prepared by the Maryland Department of Planning, March 2009.</t>
  </si>
  <si>
    <t>Extracted from; 1997, 2002 and 2007 Census of Agriculture.</t>
  </si>
  <si>
    <t>ACRES OF LAND IN FARMS FOR MARYLAND AND ITS JURISDICTIONS 1/</t>
  </si>
  <si>
    <t>ESTIMATED AVERAGE MARKET VALUE OF LAND AND BUILDINGS PER ACRE  /1</t>
  </si>
  <si>
    <t>FOR MARYLAND AND ITS JURISDICTIONS</t>
  </si>
  <si>
    <r>
      <t xml:space="preserve">    from those orignally reported as part of the 1997 Census of Agriculture.  </t>
    </r>
    <r>
      <rPr>
        <b/>
        <sz val="10"/>
        <rFont val="Arial"/>
        <family val="2"/>
      </rPr>
      <t xml:space="preserve">Data for 1997 and later are not directly comparable to 1987 and 1992 data. 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</si>
</sst>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 quotePrefix="1">
      <alignment horizontal="right"/>
    </xf>
    <xf numFmtId="0" fontId="2" fillId="0" borderId="10" xfId="0" applyFont="1" applyBorder="1" applyAlignment="1" quotePrefix="1">
      <alignment horizontal="right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 horizontal="right"/>
    </xf>
    <xf numFmtId="164" fontId="0" fillId="0" borderId="12" xfId="0" applyNumberFormat="1" applyFill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2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0" fillId="0" borderId="12" xfId="0" applyNumberForma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167" fontId="0" fillId="0" borderId="0" xfId="44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/>
    </xf>
    <xf numFmtId="165" fontId="2" fillId="0" borderId="0" xfId="57" applyNumberFormat="1" applyFont="1" applyBorder="1" applyAlignment="1">
      <alignment horizontal="right"/>
    </xf>
    <xf numFmtId="165" fontId="0" fillId="0" borderId="13" xfId="0" applyNumberFormat="1" applyFont="1" applyBorder="1" applyAlignment="1">
      <alignment horizontal="right"/>
    </xf>
    <xf numFmtId="0" fontId="0" fillId="0" borderId="13" xfId="0" applyBorder="1" applyAlignment="1">
      <alignment horizontal="right"/>
    </xf>
    <xf numFmtId="165" fontId="2" fillId="0" borderId="13" xfId="57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0" fillId="0" borderId="11" xfId="0" applyNumberFormat="1" applyFont="1" applyBorder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2" xfId="0" applyBorder="1" applyAlignment="1">
      <alignment/>
    </xf>
    <xf numFmtId="164" fontId="0" fillId="0" borderId="0" xfId="0" applyNumberForma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Y55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32.57421875" style="1" customWidth="1"/>
    <col min="2" max="6" width="10.28125" style="1" customWidth="1"/>
    <col min="7" max="7" width="1.7109375" style="1" customWidth="1"/>
    <col min="8" max="11" width="9.7109375" style="1" customWidth="1"/>
    <col min="12" max="12" width="1.7109375" style="1" customWidth="1"/>
    <col min="13" max="14" width="10.7109375" style="1" customWidth="1"/>
    <col min="15" max="16" width="11.00390625" style="1" customWidth="1"/>
    <col min="17" max="17" width="9.57421875" style="1" bestFit="1" customWidth="1"/>
    <col min="18" max="18" width="10.7109375" style="1" customWidth="1"/>
    <col min="19" max="16384" width="9.140625" style="1" customWidth="1"/>
  </cols>
  <sheetData>
    <row r="1" spans="1:18" ht="15.75">
      <c r="A1" s="67" t="s">
        <v>53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15.75">
      <c r="A2" s="67" t="s">
        <v>54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ht="6" customHeight="1">
      <c r="A3"/>
      <c r="B3"/>
      <c r="C3" s="2"/>
      <c r="D3"/>
      <c r="E3"/>
      <c r="F3"/>
      <c r="G3"/>
      <c r="H3"/>
      <c r="I3"/>
      <c r="J3"/>
      <c r="K3"/>
      <c r="L3"/>
      <c r="M3" s="2"/>
      <c r="N3"/>
      <c r="O3"/>
      <c r="P3"/>
      <c r="R3"/>
    </row>
    <row r="4" spans="13:18" ht="12.75">
      <c r="M4" s="3"/>
      <c r="N4" s="3"/>
      <c r="O4" s="3"/>
      <c r="P4" s="3"/>
      <c r="Q4" s="4"/>
      <c r="R4" s="3" t="s">
        <v>0</v>
      </c>
    </row>
    <row r="5" spans="7:18" ht="13.5" thickBot="1">
      <c r="G5" s="5"/>
      <c r="H5" s="65" t="s">
        <v>1</v>
      </c>
      <c r="I5" s="65"/>
      <c r="J5" s="65"/>
      <c r="K5" s="65"/>
      <c r="L5" s="5"/>
      <c r="M5" s="65" t="s">
        <v>2</v>
      </c>
      <c r="N5" s="65"/>
      <c r="O5" s="65"/>
      <c r="P5" s="66"/>
      <c r="Q5" s="6" t="s">
        <v>1</v>
      </c>
      <c r="R5" s="7" t="s">
        <v>1</v>
      </c>
    </row>
    <row r="6" spans="2:18" ht="12.75">
      <c r="B6" s="8">
        <v>1987</v>
      </c>
      <c r="C6" s="8">
        <v>1992</v>
      </c>
      <c r="D6" s="8" t="s">
        <v>44</v>
      </c>
      <c r="E6" s="8" t="s">
        <v>45</v>
      </c>
      <c r="F6" s="8" t="s">
        <v>46</v>
      </c>
      <c r="G6" s="9"/>
      <c r="H6" s="8" t="s">
        <v>3</v>
      </c>
      <c r="I6" s="8" t="s">
        <v>4</v>
      </c>
      <c r="J6" s="8" t="s">
        <v>5</v>
      </c>
      <c r="K6" s="8" t="s">
        <v>43</v>
      </c>
      <c r="L6" s="8"/>
      <c r="M6" s="8" t="s">
        <v>3</v>
      </c>
      <c r="N6" s="8" t="s">
        <v>4</v>
      </c>
      <c r="O6" s="8" t="s">
        <v>5</v>
      </c>
      <c r="P6" s="8" t="s">
        <v>43</v>
      </c>
      <c r="Q6" s="10" t="s">
        <v>47</v>
      </c>
      <c r="R6" s="11" t="s">
        <v>47</v>
      </c>
    </row>
    <row r="7" spans="2:18" ht="12.75">
      <c r="B7" s="12" t="s">
        <v>6</v>
      </c>
      <c r="C7" s="12" t="s">
        <v>6</v>
      </c>
      <c r="D7" s="12" t="s">
        <v>6</v>
      </c>
      <c r="E7" s="12" t="s">
        <v>6</v>
      </c>
      <c r="F7" s="12" t="s">
        <v>6</v>
      </c>
      <c r="G7" s="9"/>
      <c r="H7" s="12" t="s">
        <v>6</v>
      </c>
      <c r="I7" s="12" t="s">
        <v>6</v>
      </c>
      <c r="J7" s="12" t="s">
        <v>6</v>
      </c>
      <c r="K7" s="12" t="s">
        <v>6</v>
      </c>
      <c r="L7" s="9"/>
      <c r="M7" s="12" t="s">
        <v>6</v>
      </c>
      <c r="N7" s="12" t="s">
        <v>6</v>
      </c>
      <c r="O7" s="12" t="s">
        <v>6</v>
      </c>
      <c r="P7" s="12" t="s">
        <v>6</v>
      </c>
      <c r="Q7" s="13" t="s">
        <v>6</v>
      </c>
      <c r="R7" s="12" t="s">
        <v>6</v>
      </c>
    </row>
    <row r="8" spans="1:18" ht="12.75">
      <c r="A8" s="14" t="s">
        <v>7</v>
      </c>
      <c r="B8" s="15">
        <v>2261</v>
      </c>
      <c r="C8" s="15">
        <v>2911</v>
      </c>
      <c r="D8" s="15">
        <v>3247</v>
      </c>
      <c r="E8" s="16">
        <v>4084</v>
      </c>
      <c r="F8" s="16">
        <v>7034</v>
      </c>
      <c r="G8" s="16"/>
      <c r="H8" s="15">
        <v>650</v>
      </c>
      <c r="I8" s="15">
        <v>336</v>
      </c>
      <c r="J8" s="15">
        <v>837</v>
      </c>
      <c r="K8" s="15">
        <f aca="true" t="shared" si="0" ref="J8:K10">F8-E8</f>
        <v>2950</v>
      </c>
      <c r="L8" s="17"/>
      <c r="M8" s="18">
        <v>0.2874834144183989</v>
      </c>
      <c r="N8" s="18">
        <v>0.11542425283407763</v>
      </c>
      <c r="O8" s="18">
        <v>0.25777640899291654</v>
      </c>
      <c r="P8" s="50">
        <f aca="true" t="shared" si="1" ref="O8:P10">K8/D8</f>
        <v>0.9085309516476747</v>
      </c>
      <c r="Q8" s="19">
        <f>F8-B8</f>
        <v>4773</v>
      </c>
      <c r="R8" s="20">
        <f>Q8/B8</f>
        <v>2.1110128261831047</v>
      </c>
    </row>
    <row r="9" spans="2:18" ht="12.75">
      <c r="B9" s="21"/>
      <c r="C9" s="21"/>
      <c r="D9" s="21"/>
      <c r="E9" s="21"/>
      <c r="F9" s="21"/>
      <c r="G9" s="21"/>
      <c r="H9" s="21"/>
      <c r="I9" s="21"/>
      <c r="J9" s="21"/>
      <c r="K9" s="21"/>
      <c r="L9" s="9"/>
      <c r="M9" s="9"/>
      <c r="N9" s="8"/>
      <c r="O9" s="9"/>
      <c r="P9" s="9"/>
      <c r="Q9" s="19"/>
      <c r="R9" s="20"/>
    </row>
    <row r="10" spans="1:181" ht="12.75">
      <c r="A10" s="22" t="s">
        <v>8</v>
      </c>
      <c r="B10" s="15">
        <v>3021.5351143648577</v>
      </c>
      <c r="C10" s="15">
        <v>4023.4957463989936</v>
      </c>
      <c r="D10" s="15">
        <f>Sheet2!P9</f>
        <v>4441.648443804377</v>
      </c>
      <c r="E10" s="15">
        <f>Sheet2!Q9</f>
        <v>5917.8126341604775</v>
      </c>
      <c r="F10" s="15">
        <f>Sheet2!R9</f>
        <v>9447.415955502447</v>
      </c>
      <c r="G10" s="15"/>
      <c r="H10" s="15">
        <v>1001.9606320341359</v>
      </c>
      <c r="I10" s="15">
        <f>D10-C10</f>
        <v>418.1526974053836</v>
      </c>
      <c r="J10" s="15">
        <f t="shared" si="0"/>
        <v>1476.1641903561003</v>
      </c>
      <c r="K10" s="15">
        <f t="shared" si="0"/>
        <v>3529.6033213419696</v>
      </c>
      <c r="L10" s="17"/>
      <c r="M10" s="18">
        <v>0.33160648283405875</v>
      </c>
      <c r="N10" s="50">
        <f>I10/B10</f>
        <v>0.13839081181529855</v>
      </c>
      <c r="O10" s="50">
        <f t="shared" si="1"/>
        <v>0.36688598258796695</v>
      </c>
      <c r="P10" s="50">
        <f t="shared" si="1"/>
        <v>0.7946606684429037</v>
      </c>
      <c r="Q10" s="19">
        <f aca="true" t="shared" si="2" ref="Q10:Q50">F10-B10</f>
        <v>6425.880841137589</v>
      </c>
      <c r="R10" s="20">
        <f aca="true" t="shared" si="3" ref="R10:R50">Q10/B10</f>
        <v>2.1266940802997563</v>
      </c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</row>
    <row r="11" spans="2:18" ht="12.75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9"/>
      <c r="M11" s="9"/>
      <c r="N11" s="9"/>
      <c r="O11" s="9"/>
      <c r="P11" s="9"/>
      <c r="Q11" s="19"/>
      <c r="R11" s="20"/>
    </row>
    <row r="12" spans="1:18" ht="12.75">
      <c r="A12" s="1" t="s">
        <v>9</v>
      </c>
      <c r="B12" s="21">
        <v>3961</v>
      </c>
      <c r="C12" s="21">
        <v>5126</v>
      </c>
      <c r="D12" s="21">
        <v>5330</v>
      </c>
      <c r="E12" s="23">
        <v>7475</v>
      </c>
      <c r="F12" s="23">
        <v>13204</v>
      </c>
      <c r="G12" s="23"/>
      <c r="H12" s="24">
        <v>1165</v>
      </c>
      <c r="I12" s="24">
        <v>204</v>
      </c>
      <c r="J12" s="24">
        <v>2145</v>
      </c>
      <c r="K12" s="24">
        <f>F12-E12</f>
        <v>5729</v>
      </c>
      <c r="L12" s="25"/>
      <c r="M12" s="26">
        <v>0.29411764705882354</v>
      </c>
      <c r="N12" s="26">
        <v>0.03979711275848615</v>
      </c>
      <c r="O12" s="27">
        <v>0.4024390243902439</v>
      </c>
      <c r="P12" s="27">
        <f>K12/E12</f>
        <v>0.7664214046822743</v>
      </c>
      <c r="Q12" s="54">
        <f t="shared" si="2"/>
        <v>9243</v>
      </c>
      <c r="R12" s="27">
        <f t="shared" si="3"/>
        <v>2.3335016409997476</v>
      </c>
    </row>
    <row r="13" spans="1:18" ht="12.75">
      <c r="A13" s="28" t="s">
        <v>10</v>
      </c>
      <c r="B13" s="21">
        <v>3290</v>
      </c>
      <c r="C13" s="21">
        <v>5327</v>
      </c>
      <c r="D13" s="21">
        <v>4934</v>
      </c>
      <c r="E13" s="23">
        <v>6824</v>
      </c>
      <c r="F13" s="23">
        <v>9209</v>
      </c>
      <c r="G13" s="23"/>
      <c r="H13" s="24">
        <v>2037</v>
      </c>
      <c r="I13" s="24">
        <v>-393</v>
      </c>
      <c r="J13" s="24">
        <v>1890</v>
      </c>
      <c r="K13" s="24">
        <f>F13-E13</f>
        <v>2385</v>
      </c>
      <c r="L13" s="25"/>
      <c r="M13" s="26">
        <v>0.6191489361702127</v>
      </c>
      <c r="N13" s="26">
        <v>-0.07377510794067955</v>
      </c>
      <c r="O13" s="27">
        <v>0.38305634373733277</v>
      </c>
      <c r="P13" s="27">
        <f>K13/E13</f>
        <v>0.34950175849941384</v>
      </c>
      <c r="Q13" s="54">
        <f t="shared" si="2"/>
        <v>5919</v>
      </c>
      <c r="R13" s="27">
        <f t="shared" si="3"/>
        <v>1.7990881458966566</v>
      </c>
    </row>
    <row r="14" spans="1:18" ht="12.75">
      <c r="A14" s="28" t="s">
        <v>11</v>
      </c>
      <c r="B14" s="21">
        <v>2449</v>
      </c>
      <c r="C14" s="21">
        <v>3480</v>
      </c>
      <c r="D14" s="21">
        <v>3894</v>
      </c>
      <c r="E14" s="23">
        <v>5629</v>
      </c>
      <c r="F14" s="23">
        <v>7881</v>
      </c>
      <c r="G14" s="23"/>
      <c r="H14" s="24">
        <v>1031</v>
      </c>
      <c r="I14" s="24">
        <v>414</v>
      </c>
      <c r="J14" s="24">
        <v>1735</v>
      </c>
      <c r="K14" s="24">
        <f>F14-E14</f>
        <v>2252</v>
      </c>
      <c r="L14" s="25"/>
      <c r="M14" s="26">
        <v>0.4209881584320131</v>
      </c>
      <c r="N14" s="26">
        <v>0.11896551724137931</v>
      </c>
      <c r="O14" s="27">
        <v>0.4455572675911659</v>
      </c>
      <c r="P14" s="51">
        <f>K14/E14</f>
        <v>0.4000710605791437</v>
      </c>
      <c r="Q14" s="24">
        <f t="shared" si="2"/>
        <v>5432</v>
      </c>
      <c r="R14" s="27">
        <f t="shared" si="3"/>
        <v>2.218048182931809</v>
      </c>
    </row>
    <row r="15" spans="1:18" ht="12.75">
      <c r="A15" s="28" t="s">
        <v>12</v>
      </c>
      <c r="B15" s="21">
        <v>2907</v>
      </c>
      <c r="C15" s="21">
        <v>3825</v>
      </c>
      <c r="D15" s="23">
        <v>4070</v>
      </c>
      <c r="E15" s="23">
        <v>4903</v>
      </c>
      <c r="F15" s="23">
        <v>9721</v>
      </c>
      <c r="G15" s="23"/>
      <c r="H15" s="24">
        <v>918</v>
      </c>
      <c r="I15" s="24">
        <v>245</v>
      </c>
      <c r="J15" s="24">
        <v>833</v>
      </c>
      <c r="K15" s="24">
        <f>F15-E15</f>
        <v>4818</v>
      </c>
      <c r="L15" s="25"/>
      <c r="M15" s="26">
        <v>0.3157894736842105</v>
      </c>
      <c r="N15" s="26">
        <v>0.06405228758169934</v>
      </c>
      <c r="O15" s="27">
        <v>0.20466830466830466</v>
      </c>
      <c r="P15" s="51">
        <f>K15/E15</f>
        <v>0.9826636753008362</v>
      </c>
      <c r="Q15" s="24">
        <f t="shared" si="2"/>
        <v>6814</v>
      </c>
      <c r="R15" s="27">
        <f t="shared" si="3"/>
        <v>2.3439972480220157</v>
      </c>
    </row>
    <row r="16" spans="1:18" ht="12.75">
      <c r="A16" s="28" t="s">
        <v>13</v>
      </c>
      <c r="B16" s="21">
        <v>4017</v>
      </c>
      <c r="C16" s="21">
        <v>4924</v>
      </c>
      <c r="D16" s="23">
        <v>5783</v>
      </c>
      <c r="E16" s="23">
        <v>6071</v>
      </c>
      <c r="F16" s="23">
        <v>13212</v>
      </c>
      <c r="G16" s="23"/>
      <c r="H16" s="24">
        <v>907</v>
      </c>
      <c r="I16" s="24">
        <v>859</v>
      </c>
      <c r="J16" s="24">
        <v>288</v>
      </c>
      <c r="K16" s="24">
        <f>F16-E16</f>
        <v>7141</v>
      </c>
      <c r="L16" s="25"/>
      <c r="M16" s="26">
        <v>0.22579039083893454</v>
      </c>
      <c r="N16" s="26">
        <v>0.17445166531275386</v>
      </c>
      <c r="O16" s="27">
        <v>0.049801141276154245</v>
      </c>
      <c r="P16" s="51">
        <f>K16/E16</f>
        <v>1.1762477351342449</v>
      </c>
      <c r="Q16" s="24">
        <f t="shared" si="2"/>
        <v>9195</v>
      </c>
      <c r="R16" s="27">
        <f t="shared" si="3"/>
        <v>2.289021657953697</v>
      </c>
    </row>
    <row r="17" spans="1:18" ht="12.75">
      <c r="A17" s="28" t="s">
        <v>14</v>
      </c>
      <c r="B17" s="21" t="s">
        <v>15</v>
      </c>
      <c r="C17" s="21" t="s">
        <v>15</v>
      </c>
      <c r="D17" s="21" t="s">
        <v>15</v>
      </c>
      <c r="E17" s="21" t="s">
        <v>15</v>
      </c>
      <c r="F17" s="21" t="s">
        <v>15</v>
      </c>
      <c r="G17" s="21"/>
      <c r="H17" s="21" t="s">
        <v>15</v>
      </c>
      <c r="I17" s="21" t="s">
        <v>15</v>
      </c>
      <c r="J17" s="21" t="s">
        <v>15</v>
      </c>
      <c r="K17" s="21" t="s">
        <v>15</v>
      </c>
      <c r="L17" s="9"/>
      <c r="M17" s="9" t="s">
        <v>15</v>
      </c>
      <c r="N17" s="9" t="s">
        <v>15</v>
      </c>
      <c r="O17" s="9" t="s">
        <v>15</v>
      </c>
      <c r="P17" s="52" t="s">
        <v>15</v>
      </c>
      <c r="Q17" s="9" t="s">
        <v>15</v>
      </c>
      <c r="R17" s="9" t="s">
        <v>15</v>
      </c>
    </row>
    <row r="18" spans="2:18" ht="12.7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9"/>
      <c r="M18" s="9"/>
      <c r="N18" s="9"/>
      <c r="O18" s="9"/>
      <c r="P18" s="52"/>
      <c r="Q18" s="30"/>
      <c r="R18" s="20"/>
    </row>
    <row r="19" spans="1:181" ht="12.75">
      <c r="A19" s="29" t="s">
        <v>16</v>
      </c>
      <c r="B19" s="15">
        <v>2859.445073190145</v>
      </c>
      <c r="C19" s="15">
        <v>3980.2305829628826</v>
      </c>
      <c r="D19" s="15">
        <f>Sheet2!P18</f>
        <v>4147.782034746328</v>
      </c>
      <c r="E19" s="15">
        <f>Sheet2!Q18</f>
        <v>5653.504106003806</v>
      </c>
      <c r="F19" s="15">
        <f>Sheet2!R18</f>
        <v>8755.533910435108</v>
      </c>
      <c r="G19" s="15"/>
      <c r="H19" s="30">
        <v>1120.7855097727374</v>
      </c>
      <c r="I19" s="15">
        <f>D19-C19</f>
        <v>167.55145178344492</v>
      </c>
      <c r="J19" s="15">
        <f>E19-D19</f>
        <v>1505.722071257478</v>
      </c>
      <c r="K19" s="15">
        <f>F19-E19</f>
        <v>3102.029804431302</v>
      </c>
      <c r="L19" s="31"/>
      <c r="M19" s="18">
        <v>0.3919590973371386</v>
      </c>
      <c r="N19" s="50">
        <f>I19/B19</f>
        <v>0.05859579306292316</v>
      </c>
      <c r="O19" s="50">
        <f>J19/C19</f>
        <v>0.3783002114758434</v>
      </c>
      <c r="P19" s="53">
        <f>K19/D19</f>
        <v>0.7478767636402616</v>
      </c>
      <c r="Q19" s="30">
        <f t="shared" si="2"/>
        <v>5896.088837244963</v>
      </c>
      <c r="R19" s="20">
        <f t="shared" si="3"/>
        <v>2.061969608203378</v>
      </c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</row>
    <row r="20" spans="2:18" ht="12.75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9"/>
      <c r="M20" s="9"/>
      <c r="N20" s="9"/>
      <c r="O20" s="9"/>
      <c r="P20" s="52"/>
      <c r="Q20" s="30"/>
      <c r="R20" s="20"/>
    </row>
    <row r="21" spans="1:18" ht="12.75">
      <c r="A21" s="28" t="s">
        <v>17</v>
      </c>
      <c r="B21" s="21">
        <v>2534</v>
      </c>
      <c r="C21" s="21">
        <v>3523</v>
      </c>
      <c r="D21" s="21">
        <v>3874</v>
      </c>
      <c r="E21" s="23">
        <v>5325</v>
      </c>
      <c r="F21" s="23">
        <v>8344</v>
      </c>
      <c r="G21" s="23"/>
      <c r="H21" s="24">
        <v>989</v>
      </c>
      <c r="I21" s="24">
        <v>351</v>
      </c>
      <c r="J21" s="24">
        <v>1451</v>
      </c>
      <c r="K21" s="24">
        <f>F21-E21</f>
        <v>3019</v>
      </c>
      <c r="L21" s="25"/>
      <c r="M21" s="26">
        <v>0.39029202841357535</v>
      </c>
      <c r="N21" s="26">
        <v>0.0996309963099631</v>
      </c>
      <c r="O21" s="27">
        <v>0.37454827052142486</v>
      </c>
      <c r="P21" s="27">
        <f>K21/E21</f>
        <v>0.5669483568075118</v>
      </c>
      <c r="Q21" s="54">
        <f t="shared" si="2"/>
        <v>5810</v>
      </c>
      <c r="R21" s="27">
        <f t="shared" si="3"/>
        <v>2.292817679558011</v>
      </c>
    </row>
    <row r="22" spans="1:18" ht="12.75">
      <c r="A22" s="28" t="s">
        <v>18</v>
      </c>
      <c r="B22" s="21">
        <v>3379</v>
      </c>
      <c r="C22" s="21">
        <v>4696</v>
      </c>
      <c r="D22" s="21">
        <v>4339</v>
      </c>
      <c r="E22" s="23">
        <v>5979</v>
      </c>
      <c r="F22" s="23">
        <v>9600</v>
      </c>
      <c r="G22" s="23"/>
      <c r="H22" s="24">
        <v>1317</v>
      </c>
      <c r="I22" s="24">
        <v>-357</v>
      </c>
      <c r="J22" s="24">
        <v>1640</v>
      </c>
      <c r="K22" s="24">
        <f>F22-E22</f>
        <v>3621</v>
      </c>
      <c r="L22" s="25"/>
      <c r="M22" s="26">
        <v>0.3897602841077242</v>
      </c>
      <c r="N22" s="26">
        <v>-0.0760221465076661</v>
      </c>
      <c r="O22" s="27">
        <v>0.37796727356533766</v>
      </c>
      <c r="P22" s="27">
        <f>K22/E22</f>
        <v>0.6056196688409433</v>
      </c>
      <c r="Q22" s="54">
        <f t="shared" si="2"/>
        <v>6221</v>
      </c>
      <c r="R22" s="27">
        <f t="shared" si="3"/>
        <v>1.8410772417875112</v>
      </c>
    </row>
    <row r="23" spans="1:18" ht="12.75">
      <c r="A23" s="28" t="s">
        <v>19</v>
      </c>
      <c r="B23" s="21">
        <v>3239</v>
      </c>
      <c r="C23" s="21">
        <v>3809</v>
      </c>
      <c r="D23" s="21">
        <v>5052</v>
      </c>
      <c r="E23" s="23">
        <v>6531</v>
      </c>
      <c r="F23" s="23">
        <v>9460</v>
      </c>
      <c r="G23" s="23"/>
      <c r="H23" s="24">
        <v>570</v>
      </c>
      <c r="I23" s="24">
        <v>1243</v>
      </c>
      <c r="J23" s="24">
        <v>1479</v>
      </c>
      <c r="K23" s="24">
        <f>F23-E23</f>
        <v>2929</v>
      </c>
      <c r="L23" s="25"/>
      <c r="M23" s="26">
        <v>0.17598024081506639</v>
      </c>
      <c r="N23" s="26">
        <v>0.3263323707009714</v>
      </c>
      <c r="O23" s="27">
        <v>0.29275534441805223</v>
      </c>
      <c r="P23" s="27">
        <f>K23/E23</f>
        <v>0.448476496708008</v>
      </c>
      <c r="Q23" s="54">
        <f t="shared" si="2"/>
        <v>6221</v>
      </c>
      <c r="R23" s="27">
        <f t="shared" si="3"/>
        <v>1.9206545230009262</v>
      </c>
    </row>
    <row r="24" spans="2:18" ht="12.75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9"/>
      <c r="M24" s="9"/>
      <c r="N24" s="9"/>
      <c r="O24" s="9"/>
      <c r="P24" s="9"/>
      <c r="Q24" s="19"/>
      <c r="R24" s="20"/>
    </row>
    <row r="25" spans="1:181" ht="12.75">
      <c r="A25" s="22" t="s">
        <v>20</v>
      </c>
      <c r="B25" s="15">
        <v>2182.925992217488</v>
      </c>
      <c r="C25" s="15">
        <v>3025.89552238806</v>
      </c>
      <c r="D25" s="15">
        <f>Sheet2!P24</f>
        <v>2863.398151878029</v>
      </c>
      <c r="E25" s="15">
        <f>Sheet2!Q24</f>
        <v>3237.7290819416803</v>
      </c>
      <c r="F25" s="15">
        <f>Sheet2!R24</f>
        <v>7333.905696898898</v>
      </c>
      <c r="G25" s="15"/>
      <c r="H25" s="30">
        <v>842.9695301705719</v>
      </c>
      <c r="I25" s="15">
        <f>D25-C25</f>
        <v>-162.49737051003103</v>
      </c>
      <c r="J25" s="15">
        <f>E25-D25</f>
        <v>374.3309300636515</v>
      </c>
      <c r="K25" s="15">
        <f>F25-E25</f>
        <v>4096.176614957218</v>
      </c>
      <c r="L25" s="31"/>
      <c r="M25" s="18">
        <v>0.3861649607801205</v>
      </c>
      <c r="N25" s="50">
        <f>I25/B25</f>
        <v>-0.07444016475563647</v>
      </c>
      <c r="O25" s="50">
        <f>J25/C25</f>
        <v>0.12370913909420993</v>
      </c>
      <c r="P25" s="50">
        <f>K25/D25</f>
        <v>1.4305298801253474</v>
      </c>
      <c r="Q25" s="19">
        <f t="shared" si="2"/>
        <v>5150.97970468141</v>
      </c>
      <c r="R25" s="20">
        <f t="shared" si="3"/>
        <v>2.359667585179503</v>
      </c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</row>
    <row r="26" spans="2:18" ht="12.7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9"/>
      <c r="M26" s="9"/>
      <c r="N26" s="9"/>
      <c r="O26" s="9"/>
      <c r="P26" s="9"/>
      <c r="Q26" s="19"/>
      <c r="R26" s="20"/>
    </row>
    <row r="27" spans="1:18" ht="12.75">
      <c r="A27" s="28" t="s">
        <v>21</v>
      </c>
      <c r="B27" s="21">
        <v>2933</v>
      </c>
      <c r="C27" s="21">
        <v>3233</v>
      </c>
      <c r="D27" s="21">
        <v>3584</v>
      </c>
      <c r="E27" s="23">
        <v>3980</v>
      </c>
      <c r="F27" s="23">
        <v>8553</v>
      </c>
      <c r="G27" s="23"/>
      <c r="H27" s="24">
        <v>300</v>
      </c>
      <c r="I27" s="24">
        <v>351</v>
      </c>
      <c r="J27" s="24">
        <v>396</v>
      </c>
      <c r="K27" s="24">
        <f>F27-E27</f>
        <v>4573</v>
      </c>
      <c r="L27" s="25"/>
      <c r="M27" s="26">
        <v>0.10228435049437436</v>
      </c>
      <c r="N27" s="26">
        <v>0.10856789359727807</v>
      </c>
      <c r="O27" s="27">
        <v>0.11049107142857142</v>
      </c>
      <c r="P27" s="27">
        <f>K27/E27</f>
        <v>1.148994974874372</v>
      </c>
      <c r="Q27" s="54">
        <f t="shared" si="2"/>
        <v>5620</v>
      </c>
      <c r="R27" s="27">
        <f t="shared" si="3"/>
        <v>1.916126832594613</v>
      </c>
    </row>
    <row r="28" spans="1:18" ht="12.75">
      <c r="A28" s="28" t="s">
        <v>22</v>
      </c>
      <c r="B28" s="21">
        <v>2334</v>
      </c>
      <c r="C28" s="21">
        <v>2927</v>
      </c>
      <c r="D28" s="21">
        <v>2678</v>
      </c>
      <c r="E28" s="23">
        <v>3342</v>
      </c>
      <c r="F28" s="23">
        <v>6788</v>
      </c>
      <c r="G28" s="23"/>
      <c r="H28" s="24">
        <v>593</v>
      </c>
      <c r="I28" s="24">
        <v>-249</v>
      </c>
      <c r="J28" s="24">
        <v>664</v>
      </c>
      <c r="K28" s="24">
        <f>F28-E28</f>
        <v>3446</v>
      </c>
      <c r="L28" s="25"/>
      <c r="M28" s="26">
        <v>0.254070265638389</v>
      </c>
      <c r="N28" s="26">
        <v>-0.0850700375811411</v>
      </c>
      <c r="O28" s="27">
        <v>0.2479462285287528</v>
      </c>
      <c r="P28" s="27">
        <f>K28/E28</f>
        <v>1.031119090365051</v>
      </c>
      <c r="Q28" s="54">
        <f t="shared" si="2"/>
        <v>4454</v>
      </c>
      <c r="R28" s="27">
        <f t="shared" si="3"/>
        <v>1.908311910882605</v>
      </c>
    </row>
    <row r="29" spans="1:18" ht="12.75">
      <c r="A29" s="28" t="s">
        <v>23</v>
      </c>
      <c r="B29" s="21">
        <v>2085</v>
      </c>
      <c r="C29" s="21">
        <v>2624</v>
      </c>
      <c r="D29" s="21">
        <v>2656</v>
      </c>
      <c r="E29" s="23">
        <v>2831</v>
      </c>
      <c r="F29" s="23">
        <v>7279</v>
      </c>
      <c r="G29" s="23"/>
      <c r="H29" s="24">
        <v>539</v>
      </c>
      <c r="I29" s="24">
        <v>32</v>
      </c>
      <c r="J29" s="24">
        <v>175</v>
      </c>
      <c r="K29" s="24">
        <f>F29-E29</f>
        <v>4448</v>
      </c>
      <c r="L29" s="25"/>
      <c r="M29" s="26">
        <v>0.25851318944844126</v>
      </c>
      <c r="N29" s="26">
        <v>0.012195121951219513</v>
      </c>
      <c r="O29" s="27">
        <v>0.06588855421686747</v>
      </c>
      <c r="P29" s="27">
        <f>K29/E29</f>
        <v>1.5711762628046626</v>
      </c>
      <c r="Q29" s="54">
        <f t="shared" si="2"/>
        <v>5194</v>
      </c>
      <c r="R29" s="27">
        <f t="shared" si="3"/>
        <v>2.4911270983213427</v>
      </c>
    </row>
    <row r="30" spans="2:18" ht="12.75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9"/>
      <c r="M30" s="9"/>
      <c r="N30" s="9"/>
      <c r="O30" s="9"/>
      <c r="P30" s="9"/>
      <c r="Q30" s="19"/>
      <c r="R30" s="20"/>
    </row>
    <row r="31" spans="1:181" ht="12.75">
      <c r="A31" s="22" t="s">
        <v>24</v>
      </c>
      <c r="B31" s="15">
        <v>1341.5303296439274</v>
      </c>
      <c r="C31" s="15">
        <v>1782.522675299982</v>
      </c>
      <c r="D31" s="15">
        <f>Sheet2!P30</f>
        <v>2187.8528238378685</v>
      </c>
      <c r="E31" s="15">
        <f>Sheet2!Q30</f>
        <v>2983.3286650976383</v>
      </c>
      <c r="F31" s="15">
        <f>Sheet2!R30</f>
        <v>6416.304046754555</v>
      </c>
      <c r="G31" s="15"/>
      <c r="H31" s="30">
        <v>440.99234565605457</v>
      </c>
      <c r="I31" s="15">
        <f>D31-C31</f>
        <v>405.33014853788654</v>
      </c>
      <c r="J31" s="15">
        <f>E31-D31</f>
        <v>795.4758412597698</v>
      </c>
      <c r="K31" s="15">
        <f>F31-E31</f>
        <v>3432.975381656917</v>
      </c>
      <c r="L31" s="31"/>
      <c r="M31" s="18">
        <v>0.32872335116948415</v>
      </c>
      <c r="N31" s="50">
        <f>I31/B31</f>
        <v>0.302140130253686</v>
      </c>
      <c r="O31" s="50">
        <f>J31/C31</f>
        <v>0.44626407971270193</v>
      </c>
      <c r="P31" s="50">
        <f>K31/D31</f>
        <v>1.5691070917809224</v>
      </c>
      <c r="Q31" s="19">
        <f t="shared" si="2"/>
        <v>5074.773717110627</v>
      </c>
      <c r="R31" s="20">
        <f t="shared" si="3"/>
        <v>3.782824439353218</v>
      </c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</row>
    <row r="32" spans="2:18" ht="12.7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9"/>
      <c r="M32" s="9"/>
      <c r="N32" s="9"/>
      <c r="O32" s="9"/>
      <c r="P32" s="9"/>
      <c r="Q32" s="19"/>
      <c r="R32" s="20"/>
    </row>
    <row r="33" spans="1:18" ht="12.75">
      <c r="A33" s="28" t="s">
        <v>25</v>
      </c>
      <c r="B33" s="21">
        <v>886</v>
      </c>
      <c r="C33" s="21">
        <v>817</v>
      </c>
      <c r="D33" s="21">
        <v>1608</v>
      </c>
      <c r="E33" s="23">
        <v>2447</v>
      </c>
      <c r="F33" s="23">
        <v>4402</v>
      </c>
      <c r="G33" s="23"/>
      <c r="H33" s="24">
        <v>-69</v>
      </c>
      <c r="I33" s="24">
        <v>791</v>
      </c>
      <c r="J33" s="24">
        <v>839</v>
      </c>
      <c r="K33" s="24">
        <f>F33-E33</f>
        <v>1955</v>
      </c>
      <c r="L33" s="25"/>
      <c r="M33" s="26">
        <v>-0.07787810383747178</v>
      </c>
      <c r="N33" s="26">
        <v>0.9681762545899633</v>
      </c>
      <c r="O33" s="27">
        <v>0.5217661691542289</v>
      </c>
      <c r="P33" s="27">
        <f>K33/E33</f>
        <v>0.7989374744585206</v>
      </c>
      <c r="Q33" s="54">
        <f t="shared" si="2"/>
        <v>3516</v>
      </c>
      <c r="R33" s="27">
        <f t="shared" si="3"/>
        <v>3.9683972911963883</v>
      </c>
    </row>
    <row r="34" spans="1:18" ht="12.75">
      <c r="A34" s="28" t="s">
        <v>26</v>
      </c>
      <c r="B34" s="21">
        <v>978</v>
      </c>
      <c r="C34" s="21">
        <v>1264</v>
      </c>
      <c r="D34" s="21">
        <v>1616</v>
      </c>
      <c r="E34" s="23">
        <v>2179</v>
      </c>
      <c r="F34" s="23">
        <v>5791</v>
      </c>
      <c r="G34" s="23"/>
      <c r="H34" s="24">
        <v>286</v>
      </c>
      <c r="I34" s="24">
        <v>352</v>
      </c>
      <c r="J34" s="24">
        <v>563</v>
      </c>
      <c r="K34" s="24">
        <f>F34-E34</f>
        <v>3612</v>
      </c>
      <c r="L34" s="25"/>
      <c r="M34" s="26">
        <v>0.29243353783231085</v>
      </c>
      <c r="N34" s="26">
        <v>0.27848101265822783</v>
      </c>
      <c r="O34" s="27">
        <v>0.34839108910891087</v>
      </c>
      <c r="P34" s="27">
        <f>K34/E34</f>
        <v>1.6576411197797154</v>
      </c>
      <c r="Q34" s="54">
        <f t="shared" si="2"/>
        <v>4813</v>
      </c>
      <c r="R34" s="27">
        <f t="shared" si="3"/>
        <v>4.921267893660532</v>
      </c>
    </row>
    <row r="35" spans="1:18" ht="12.75">
      <c r="A35" s="28" t="s">
        <v>27</v>
      </c>
      <c r="B35" s="21">
        <v>1811</v>
      </c>
      <c r="C35" s="21">
        <v>2805</v>
      </c>
      <c r="D35" s="21">
        <v>2895</v>
      </c>
      <c r="E35" s="23">
        <v>3804</v>
      </c>
      <c r="F35" s="23">
        <v>7587</v>
      </c>
      <c r="G35" s="23"/>
      <c r="H35" s="24">
        <v>994</v>
      </c>
      <c r="I35" s="24">
        <v>90</v>
      </c>
      <c r="J35" s="24">
        <v>909</v>
      </c>
      <c r="K35" s="24">
        <f>F35-E35</f>
        <v>3783</v>
      </c>
      <c r="L35" s="25"/>
      <c r="M35" s="26">
        <v>0.548868028713418</v>
      </c>
      <c r="N35" s="26">
        <v>0.03208556149732621</v>
      </c>
      <c r="O35" s="27">
        <v>0.3139896373056995</v>
      </c>
      <c r="P35" s="27">
        <f>K35/E35</f>
        <v>0.9944794952681388</v>
      </c>
      <c r="Q35" s="54">
        <f t="shared" si="2"/>
        <v>5776</v>
      </c>
      <c r="R35" s="27">
        <f t="shared" si="3"/>
        <v>3.1893981225842074</v>
      </c>
    </row>
    <row r="36" spans="2:18" ht="12.7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9"/>
      <c r="M36" s="9"/>
      <c r="N36" s="9"/>
      <c r="O36" s="9"/>
      <c r="P36" s="9"/>
      <c r="Q36" s="19"/>
      <c r="R36" s="20"/>
    </row>
    <row r="37" spans="1:181" ht="12.75">
      <c r="A37" s="29" t="s">
        <v>28</v>
      </c>
      <c r="B37" s="15">
        <v>2155.016580538445</v>
      </c>
      <c r="C37" s="15">
        <v>2656.8808506889495</v>
      </c>
      <c r="D37" s="15">
        <f>Sheet2!P36</f>
        <v>3009.2961149622793</v>
      </c>
      <c r="E37" s="15">
        <f>Sheet2!Q36</f>
        <v>3708.62313989334</v>
      </c>
      <c r="F37" s="15">
        <f>Sheet2!R36</f>
        <v>6132.916985870645</v>
      </c>
      <c r="G37" s="15"/>
      <c r="H37" s="30">
        <v>501.8642701505046</v>
      </c>
      <c r="I37" s="15">
        <f>D37-C37</f>
        <v>352.41526427332974</v>
      </c>
      <c r="J37" s="15">
        <f>E37-D37</f>
        <v>699.3270249310608</v>
      </c>
      <c r="K37" s="15">
        <f>F37-E37</f>
        <v>2424.2938459773045</v>
      </c>
      <c r="L37" s="31"/>
      <c r="M37" s="18">
        <v>0.23288186025237473</v>
      </c>
      <c r="N37" s="50">
        <f>I37/B37</f>
        <v>0.1635325071073358</v>
      </c>
      <c r="O37" s="50">
        <f>J37/C37</f>
        <v>0.26321354408863307</v>
      </c>
      <c r="P37" s="50">
        <f>K37/D37</f>
        <v>0.8056016268800096</v>
      </c>
      <c r="Q37" s="19">
        <f t="shared" si="2"/>
        <v>3977.9004053321996</v>
      </c>
      <c r="R37" s="20">
        <f t="shared" si="3"/>
        <v>1.845879257382927</v>
      </c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</row>
    <row r="38" spans="2:18" ht="12.7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9"/>
      <c r="M38" s="9"/>
      <c r="N38" s="9"/>
      <c r="O38" s="9"/>
      <c r="P38" s="9"/>
      <c r="Q38" s="19"/>
      <c r="R38" s="20"/>
    </row>
    <row r="39" spans="1:18" ht="12.75">
      <c r="A39" s="28" t="s">
        <v>29</v>
      </c>
      <c r="B39" s="21">
        <v>1646</v>
      </c>
      <c r="C39" s="21">
        <v>2037</v>
      </c>
      <c r="D39" s="21">
        <v>2320</v>
      </c>
      <c r="E39" s="23">
        <v>2951</v>
      </c>
      <c r="F39" s="23">
        <v>5510</v>
      </c>
      <c r="G39" s="23"/>
      <c r="H39" s="24">
        <v>391</v>
      </c>
      <c r="I39" s="24">
        <v>283</v>
      </c>
      <c r="J39" s="24">
        <v>631</v>
      </c>
      <c r="K39" s="24">
        <f>F39-E39</f>
        <v>2559</v>
      </c>
      <c r="L39" s="25"/>
      <c r="M39" s="26">
        <v>0.23754556500607532</v>
      </c>
      <c r="N39" s="26">
        <v>0.13892979872361316</v>
      </c>
      <c r="O39" s="27">
        <v>0.27198275862068966</v>
      </c>
      <c r="P39" s="27">
        <f>K39/E39</f>
        <v>0.8671636733310742</v>
      </c>
      <c r="Q39" s="54">
        <f t="shared" si="2"/>
        <v>3864</v>
      </c>
      <c r="R39" s="27">
        <f t="shared" si="3"/>
        <v>2.347509113001215</v>
      </c>
    </row>
    <row r="40" spans="1:18" ht="12.75">
      <c r="A40" s="28" t="s">
        <v>30</v>
      </c>
      <c r="B40" s="21">
        <v>2705</v>
      </c>
      <c r="C40" s="21">
        <v>3397</v>
      </c>
      <c r="D40" s="21">
        <v>3871</v>
      </c>
      <c r="E40" s="23">
        <v>5799</v>
      </c>
      <c r="F40" s="23">
        <v>7690</v>
      </c>
      <c r="G40" s="23"/>
      <c r="H40" s="24">
        <v>692</v>
      </c>
      <c r="I40" s="24">
        <v>474</v>
      </c>
      <c r="J40" s="24">
        <v>1928</v>
      </c>
      <c r="K40" s="24">
        <f>F40-E40</f>
        <v>1891</v>
      </c>
      <c r="L40" s="25"/>
      <c r="M40" s="26">
        <v>0.25582255083179295</v>
      </c>
      <c r="N40" s="26">
        <v>0.13953488372093023</v>
      </c>
      <c r="O40" s="27">
        <v>0.4980625161456988</v>
      </c>
      <c r="P40" s="27">
        <f>K40/E40</f>
        <v>0.32609070529401624</v>
      </c>
      <c r="Q40" s="54">
        <f t="shared" si="2"/>
        <v>4985</v>
      </c>
      <c r="R40" s="27">
        <f t="shared" si="3"/>
        <v>1.8428835489833642</v>
      </c>
    </row>
    <row r="41" spans="1:18" ht="12.75">
      <c r="A41" s="28" t="s">
        <v>31</v>
      </c>
      <c r="B41" s="21">
        <v>2458</v>
      </c>
      <c r="C41" s="21">
        <v>2597</v>
      </c>
      <c r="D41" s="21">
        <v>2944</v>
      </c>
      <c r="E41" s="23">
        <v>3380</v>
      </c>
      <c r="F41" s="23">
        <v>6105</v>
      </c>
      <c r="G41" s="23"/>
      <c r="H41" s="24">
        <v>139</v>
      </c>
      <c r="I41" s="24">
        <v>347</v>
      </c>
      <c r="J41" s="24">
        <v>436</v>
      </c>
      <c r="K41" s="24">
        <f>F41-E41</f>
        <v>2725</v>
      </c>
      <c r="L41" s="25"/>
      <c r="M41" s="26">
        <v>0.05655004068348251</v>
      </c>
      <c r="N41" s="26">
        <v>0.13361571043511744</v>
      </c>
      <c r="O41" s="27">
        <v>0.1480978260869565</v>
      </c>
      <c r="P41" s="27">
        <f>K41/E41</f>
        <v>0.8062130177514792</v>
      </c>
      <c r="Q41" s="54">
        <f t="shared" si="2"/>
        <v>3647</v>
      </c>
      <c r="R41" s="27">
        <f t="shared" si="3"/>
        <v>1.483726606997559</v>
      </c>
    </row>
    <row r="42" spans="1:18" ht="12.75">
      <c r="A42" s="28" t="s">
        <v>32</v>
      </c>
      <c r="B42" s="21">
        <v>1959</v>
      </c>
      <c r="C42" s="21">
        <v>2457</v>
      </c>
      <c r="D42" s="23">
        <v>2963</v>
      </c>
      <c r="E42" s="23">
        <v>3144</v>
      </c>
      <c r="F42" s="23">
        <v>5786</v>
      </c>
      <c r="G42" s="23"/>
      <c r="H42" s="24">
        <v>498</v>
      </c>
      <c r="I42" s="24">
        <v>506</v>
      </c>
      <c r="J42" s="24">
        <v>181</v>
      </c>
      <c r="K42" s="24">
        <f>F42-E42</f>
        <v>2642</v>
      </c>
      <c r="L42" s="25"/>
      <c r="M42" s="26">
        <v>0.2542113323124043</v>
      </c>
      <c r="N42" s="26">
        <v>0.20594220594220594</v>
      </c>
      <c r="O42" s="27">
        <v>0.061086736415794804</v>
      </c>
      <c r="P42" s="27">
        <f>K42/E42</f>
        <v>0.8403307888040712</v>
      </c>
      <c r="Q42" s="54">
        <f t="shared" si="2"/>
        <v>3827</v>
      </c>
      <c r="R42" s="27">
        <f t="shared" si="3"/>
        <v>1.953547728432874</v>
      </c>
    </row>
    <row r="43" spans="1:18" ht="12.75">
      <c r="A43" s="28" t="s">
        <v>33</v>
      </c>
      <c r="B43" s="21">
        <v>2364</v>
      </c>
      <c r="C43" s="21">
        <v>2956</v>
      </c>
      <c r="D43" s="23">
        <v>3176</v>
      </c>
      <c r="E43" s="23">
        <v>4203</v>
      </c>
      <c r="F43" s="23">
        <v>6169</v>
      </c>
      <c r="G43" s="23"/>
      <c r="H43" s="24">
        <v>592</v>
      </c>
      <c r="I43" s="24">
        <v>220</v>
      </c>
      <c r="J43" s="24">
        <v>1027</v>
      </c>
      <c r="K43" s="24">
        <f>F43-E43</f>
        <v>1966</v>
      </c>
      <c r="L43" s="25"/>
      <c r="M43" s="26">
        <v>0.25042301184433163</v>
      </c>
      <c r="N43" s="26">
        <v>0.07442489851150202</v>
      </c>
      <c r="O43" s="27">
        <v>0.32336272040302266</v>
      </c>
      <c r="P43" s="27">
        <f>K43/E43</f>
        <v>0.46776112300737566</v>
      </c>
      <c r="Q43" s="54">
        <f t="shared" si="2"/>
        <v>3805</v>
      </c>
      <c r="R43" s="27">
        <f t="shared" si="3"/>
        <v>1.609560067681895</v>
      </c>
    </row>
    <row r="44" spans="2:18" ht="12.75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9"/>
      <c r="M44" s="9"/>
      <c r="N44" s="9"/>
      <c r="O44" s="9"/>
      <c r="P44" s="9"/>
      <c r="Q44" s="19"/>
      <c r="R44" s="20"/>
    </row>
    <row r="45" spans="1:181" ht="12.75">
      <c r="A45" s="22" t="s">
        <v>34</v>
      </c>
      <c r="B45" s="15">
        <v>1716.8652271034996</v>
      </c>
      <c r="C45" s="15">
        <v>2070.28969412362</v>
      </c>
      <c r="D45" s="15">
        <f>Sheet2!P44</f>
        <v>2328.102576073537</v>
      </c>
      <c r="E45" s="15">
        <f>Sheet2!Q44</f>
        <v>2732.3453058339182</v>
      </c>
      <c r="F45" s="15">
        <f>Sheet2!R44</f>
        <v>5188.471045620961</v>
      </c>
      <c r="G45" s="15"/>
      <c r="H45" s="30">
        <v>353.42446702012035</v>
      </c>
      <c r="I45" s="15">
        <f>D45-C45</f>
        <v>257.812881949917</v>
      </c>
      <c r="J45" s="15">
        <f>E45-D45</f>
        <v>404.2427297603813</v>
      </c>
      <c r="K45" s="15">
        <f>F45-E45</f>
        <v>2456.125739787043</v>
      </c>
      <c r="L45" s="31"/>
      <c r="M45" s="18">
        <v>0.20585451987770645</v>
      </c>
      <c r="N45" s="50">
        <f>I45/B45</f>
        <v>0.15016489231648641</v>
      </c>
      <c r="O45" s="50">
        <f>J45/C45</f>
        <v>0.19525901660419673</v>
      </c>
      <c r="P45" s="50">
        <f>K45/D45</f>
        <v>1.0549903449397937</v>
      </c>
      <c r="Q45" s="19">
        <f t="shared" si="2"/>
        <v>3471.6058185174616</v>
      </c>
      <c r="R45" s="20">
        <f t="shared" si="3"/>
        <v>2.022060767329047</v>
      </c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</row>
    <row r="46" spans="2:18" ht="12.7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9"/>
      <c r="M46" s="9"/>
      <c r="N46" s="9"/>
      <c r="O46" s="9"/>
      <c r="P46" s="9"/>
      <c r="Q46" s="19"/>
      <c r="R46" s="20"/>
    </row>
    <row r="47" spans="1:18" ht="12.75">
      <c r="A47" s="28" t="s">
        <v>35</v>
      </c>
      <c r="B47" s="21">
        <v>1410</v>
      </c>
      <c r="C47" s="21">
        <v>1883</v>
      </c>
      <c r="D47" s="21">
        <v>2056</v>
      </c>
      <c r="E47" s="23">
        <v>2704</v>
      </c>
      <c r="F47" s="23">
        <v>4896</v>
      </c>
      <c r="G47" s="23"/>
      <c r="H47" s="24">
        <v>473</v>
      </c>
      <c r="I47" s="24">
        <v>173</v>
      </c>
      <c r="J47" s="24">
        <v>648</v>
      </c>
      <c r="K47" s="24">
        <f>F47-E47</f>
        <v>2192</v>
      </c>
      <c r="L47" s="25"/>
      <c r="M47" s="26">
        <v>0.3354609929078014</v>
      </c>
      <c r="N47" s="26">
        <v>0.09187466808284653</v>
      </c>
      <c r="O47" s="27">
        <v>0.3151750972762646</v>
      </c>
      <c r="P47" s="27">
        <f>K47/E47</f>
        <v>0.8106508875739645</v>
      </c>
      <c r="Q47" s="54">
        <f t="shared" si="2"/>
        <v>3486</v>
      </c>
      <c r="R47" s="27">
        <f t="shared" si="3"/>
        <v>2.472340425531915</v>
      </c>
    </row>
    <row r="48" spans="1:18" ht="12.75">
      <c r="A48" s="28" t="s">
        <v>36</v>
      </c>
      <c r="B48" s="21">
        <v>1302</v>
      </c>
      <c r="C48" s="21">
        <v>1817</v>
      </c>
      <c r="D48" s="21">
        <v>2436</v>
      </c>
      <c r="E48" s="23">
        <v>2516</v>
      </c>
      <c r="F48" s="23">
        <v>6341</v>
      </c>
      <c r="G48" s="23"/>
      <c r="H48" s="24">
        <v>515</v>
      </c>
      <c r="I48" s="24">
        <v>619</v>
      </c>
      <c r="J48" s="24">
        <v>80</v>
      </c>
      <c r="K48" s="24">
        <f>F48-E48</f>
        <v>3825</v>
      </c>
      <c r="L48" s="25"/>
      <c r="M48" s="26">
        <v>0.3955453149001536</v>
      </c>
      <c r="N48" s="26">
        <v>0.3406714364336819</v>
      </c>
      <c r="O48" s="27">
        <v>0.03284072249589491</v>
      </c>
      <c r="P48" s="27">
        <f>K48/E48</f>
        <v>1.5202702702702702</v>
      </c>
      <c r="Q48" s="54">
        <f t="shared" si="2"/>
        <v>5039</v>
      </c>
      <c r="R48" s="27">
        <f t="shared" si="3"/>
        <v>3.870199692780338</v>
      </c>
    </row>
    <row r="49" spans="1:18" ht="12.75">
      <c r="A49" s="28" t="s">
        <v>37</v>
      </c>
      <c r="B49" s="21">
        <v>1885</v>
      </c>
      <c r="C49" s="21">
        <v>2280</v>
      </c>
      <c r="D49" s="21">
        <v>2756</v>
      </c>
      <c r="E49" s="23">
        <v>3413</v>
      </c>
      <c r="F49" s="23">
        <v>5793</v>
      </c>
      <c r="G49" s="23"/>
      <c r="H49" s="24">
        <v>395</v>
      </c>
      <c r="I49" s="24">
        <v>476</v>
      </c>
      <c r="J49" s="24">
        <v>657</v>
      </c>
      <c r="K49" s="24">
        <f>F49-E49</f>
        <v>2380</v>
      </c>
      <c r="L49" s="25"/>
      <c r="M49" s="26">
        <v>0.20954907161803712</v>
      </c>
      <c r="N49" s="26">
        <v>0.20877192982456141</v>
      </c>
      <c r="O49" s="27">
        <v>0.238388969521045</v>
      </c>
      <c r="P49" s="27">
        <f>K49/E49</f>
        <v>0.6973337239964841</v>
      </c>
      <c r="Q49" s="54">
        <f>F49-B49</f>
        <v>3908</v>
      </c>
      <c r="R49" s="27">
        <f t="shared" si="3"/>
        <v>2.0732095490716183</v>
      </c>
    </row>
    <row r="50" spans="1:18" ht="13.5" thickBot="1">
      <c r="A50" s="32" t="s">
        <v>38</v>
      </c>
      <c r="B50" s="33">
        <v>1793</v>
      </c>
      <c r="C50" s="33">
        <v>1643</v>
      </c>
      <c r="D50" s="33">
        <v>2222</v>
      </c>
      <c r="E50" s="34">
        <v>2394</v>
      </c>
      <c r="F50" s="34">
        <v>4407</v>
      </c>
      <c r="G50" s="34"/>
      <c r="H50" s="35">
        <v>-150</v>
      </c>
      <c r="I50" s="35">
        <v>579</v>
      </c>
      <c r="J50" s="35">
        <v>172</v>
      </c>
      <c r="K50" s="35">
        <f>F50-E50</f>
        <v>2013</v>
      </c>
      <c r="L50" s="36"/>
      <c r="M50" s="37">
        <v>-0.08365867261572783</v>
      </c>
      <c r="N50" s="37">
        <v>0.3524041387705417</v>
      </c>
      <c r="O50" s="38">
        <v>0.0774077407740774</v>
      </c>
      <c r="P50" s="38">
        <f>K50/E50</f>
        <v>0.8408521303258145</v>
      </c>
      <c r="Q50" s="55">
        <f t="shared" si="2"/>
        <v>2614</v>
      </c>
      <c r="R50" s="38">
        <f t="shared" si="3"/>
        <v>1.4578918014500837</v>
      </c>
    </row>
    <row r="51" ht="12.75">
      <c r="A51" s="29" t="s">
        <v>39</v>
      </c>
    </row>
    <row r="52" ht="12.75">
      <c r="A52" s="1" t="s">
        <v>40</v>
      </c>
    </row>
    <row r="53" ht="6" customHeight="1"/>
    <row r="54" ht="12.75">
      <c r="A54" s="1" t="s">
        <v>41</v>
      </c>
    </row>
    <row r="55" ht="12.75">
      <c r="A55" s="1" t="s">
        <v>42</v>
      </c>
    </row>
  </sheetData>
  <sheetProtection/>
  <mergeCells count="4">
    <mergeCell ref="M5:P5"/>
    <mergeCell ref="H5:K5"/>
    <mergeCell ref="A1:R1"/>
    <mergeCell ref="A2:R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C54"/>
  <sheetViews>
    <sheetView zoomScalePageLayoutView="0" workbookViewId="0" topLeftCell="I1">
      <selection activeCell="R8" sqref="R8"/>
    </sheetView>
  </sheetViews>
  <sheetFormatPr defaultColWidth="9.140625" defaultRowHeight="12.75"/>
  <cols>
    <col min="1" max="1" width="33.57421875" style="1" customWidth="1"/>
    <col min="2" max="6" width="9.57421875" style="1" bestFit="1" customWidth="1"/>
    <col min="7" max="7" width="9.140625" style="1" customWidth="1"/>
    <col min="8" max="10" width="13.421875" style="1" bestFit="1" customWidth="1"/>
    <col min="11" max="12" width="15.00390625" style="1" bestFit="1" customWidth="1"/>
    <col min="13" max="16384" width="9.140625" style="1" customWidth="1"/>
  </cols>
  <sheetData>
    <row r="1" spans="1:6" ht="15">
      <c r="A1" s="46" t="s">
        <v>52</v>
      </c>
      <c r="B1" s="45"/>
      <c r="C1" s="45"/>
      <c r="D1" s="45"/>
      <c r="E1" s="45"/>
      <c r="F1" s="45"/>
    </row>
    <row r="2" ht="9" customHeight="1"/>
    <row r="5" spans="2:24" ht="12.75">
      <c r="B5" s="8">
        <v>1987</v>
      </c>
      <c r="C5" s="8">
        <v>1992</v>
      </c>
      <c r="D5" s="8">
        <v>1997</v>
      </c>
      <c r="E5" s="11">
        <v>2002</v>
      </c>
      <c r="F5" s="11">
        <v>2007</v>
      </c>
      <c r="H5" s="8">
        <v>1987</v>
      </c>
      <c r="I5" s="8">
        <v>1992</v>
      </c>
      <c r="J5" s="8">
        <v>1997</v>
      </c>
      <c r="K5" s="11">
        <v>2002</v>
      </c>
      <c r="L5" s="11">
        <v>2007</v>
      </c>
      <c r="N5" s="8">
        <v>1987</v>
      </c>
      <c r="O5" s="8">
        <v>1992</v>
      </c>
      <c r="P5" s="8">
        <v>1997</v>
      </c>
      <c r="Q5" s="11">
        <v>2002</v>
      </c>
      <c r="R5" s="11">
        <v>2007</v>
      </c>
      <c r="T5" s="8">
        <v>1987</v>
      </c>
      <c r="U5" s="8">
        <v>1992</v>
      </c>
      <c r="V5" s="8">
        <v>1997</v>
      </c>
      <c r="W5" s="11">
        <v>2002</v>
      </c>
      <c r="X5" s="11">
        <v>2007</v>
      </c>
    </row>
    <row r="6" spans="2:24" ht="12.75">
      <c r="B6" s="12" t="s">
        <v>6</v>
      </c>
      <c r="C6" s="12" t="s">
        <v>6</v>
      </c>
      <c r="D6" s="12" t="s">
        <v>6</v>
      </c>
      <c r="E6" s="12" t="s">
        <v>6</v>
      </c>
      <c r="F6" s="12" t="s">
        <v>6</v>
      </c>
      <c r="H6" s="12" t="s">
        <v>6</v>
      </c>
      <c r="I6" s="12" t="s">
        <v>6</v>
      </c>
      <c r="J6" s="12" t="s">
        <v>6</v>
      </c>
      <c r="K6" s="12" t="s">
        <v>6</v>
      </c>
      <c r="L6" s="12" t="s">
        <v>6</v>
      </c>
      <c r="N6" s="12" t="s">
        <v>6</v>
      </c>
      <c r="O6" s="12" t="s">
        <v>6</v>
      </c>
      <c r="P6" s="12" t="s">
        <v>6</v>
      </c>
      <c r="Q6" s="12" t="s">
        <v>6</v>
      </c>
      <c r="R6" s="12" t="s">
        <v>6</v>
      </c>
      <c r="T6" s="12" t="s">
        <v>6</v>
      </c>
      <c r="U6" s="12" t="s">
        <v>6</v>
      </c>
      <c r="V6" s="12" t="s">
        <v>6</v>
      </c>
      <c r="W6" s="12" t="s">
        <v>6</v>
      </c>
      <c r="X6" s="12" t="s">
        <v>6</v>
      </c>
    </row>
    <row r="7" spans="1:24" ht="12.75">
      <c r="A7" s="14" t="s">
        <v>7</v>
      </c>
      <c r="B7" s="17">
        <v>2396629</v>
      </c>
      <c r="C7" s="17">
        <v>2223476</v>
      </c>
      <c r="D7" s="17">
        <v>2193063</v>
      </c>
      <c r="E7" s="39">
        <v>2077630</v>
      </c>
      <c r="F7" s="39">
        <f>F9+F18+F24+F30+F36+F44</f>
        <v>2051756</v>
      </c>
      <c r="G7" s="39"/>
      <c r="H7" s="39">
        <f>H9+H18+H24+H30+H36+H44</f>
        <v>5432772265</v>
      </c>
      <c r="I7" s="39">
        <f>I9+I18+I24+I30+I36+I44</f>
        <v>6521132446</v>
      </c>
      <c r="J7" s="39">
        <f>J9+J18+J24+J30+J36+J44</f>
        <v>7077482769</v>
      </c>
      <c r="K7" s="39">
        <f>K9+K18+K24+K30+K36+K44</f>
        <v>8487892926</v>
      </c>
      <c r="L7" s="39">
        <f>L9+L18+L24+L30+L36+L44</f>
        <v>14432469794</v>
      </c>
      <c r="N7" s="39">
        <f>H7/B7</f>
        <v>2266.8390748004804</v>
      </c>
      <c r="O7" s="39">
        <f>I7/C7</f>
        <v>2932.8548839744617</v>
      </c>
      <c r="P7" s="39">
        <f>J7/D7</f>
        <v>3227.213613562401</v>
      </c>
      <c r="Q7" s="39">
        <f>K7/E7</f>
        <v>4085.372720840573</v>
      </c>
      <c r="R7" s="39">
        <f>L7/F7</f>
        <v>7034.203771793527</v>
      </c>
      <c r="T7" s="49">
        <f>Sheet1!B8-Sheet2!N7</f>
        <v>-5.839074800480375</v>
      </c>
      <c r="U7" s="49">
        <f>Sheet1!C8-Sheet2!O7</f>
        <v>-21.8548839744617</v>
      </c>
      <c r="V7" s="49">
        <f>Sheet1!D8-Sheet2!P7</f>
        <v>19.78638643759905</v>
      </c>
      <c r="W7" s="49">
        <f>Sheet1!E8-Sheet2!Q7</f>
        <v>-1.372720840573038</v>
      </c>
      <c r="X7" s="49">
        <f>Sheet1!F8-Sheet2!R7</f>
        <v>-0.2037717935272667</v>
      </c>
    </row>
    <row r="8" spans="2:24" ht="12.75">
      <c r="B8" s="9"/>
      <c r="C8" s="9"/>
      <c r="D8" s="9"/>
      <c r="E8" s="9"/>
      <c r="F8" s="9"/>
      <c r="N8" s="39"/>
      <c r="O8" s="39"/>
      <c r="P8" s="39"/>
      <c r="Q8" s="39"/>
      <c r="R8" s="39"/>
      <c r="T8" s="49"/>
      <c r="U8" s="49"/>
      <c r="V8" s="49"/>
      <c r="W8" s="49"/>
      <c r="X8" s="49"/>
    </row>
    <row r="9" spans="1:237" ht="12.75">
      <c r="A9" s="14" t="s">
        <v>8</v>
      </c>
      <c r="B9" s="17">
        <f>SUM(B11:B16)</f>
        <v>455953</v>
      </c>
      <c r="C9" s="17">
        <f>C11+C12+C13+C14+C15</f>
        <v>425992</v>
      </c>
      <c r="D9" s="17">
        <f>D11+D12+D13+D14+D15</f>
        <v>420095</v>
      </c>
      <c r="E9" s="17">
        <f>E11+E12+E13+E14+E15</f>
        <v>372688</v>
      </c>
      <c r="F9" s="17">
        <f>F11+F12+F13+F14+F15</f>
        <v>353997</v>
      </c>
      <c r="G9" s="17"/>
      <c r="H9" s="17">
        <f>H11+H12+H13+H14+H15</f>
        <v>1389319671</v>
      </c>
      <c r="I9" s="17">
        <f>I11+I12+I13+I14+I15</f>
        <v>1805494636</v>
      </c>
      <c r="J9" s="17">
        <f>J11+J12+J13+J14+J15</f>
        <v>1865914303</v>
      </c>
      <c r="K9" s="17">
        <f>K11+K12+K13+K14+K15</f>
        <v>2205497755</v>
      </c>
      <c r="L9" s="17">
        <f>L11+L12+L13+L14+L15</f>
        <v>3344356906</v>
      </c>
      <c r="M9" s="14"/>
      <c r="N9" s="39">
        <f aca="true" t="shared" si="0" ref="N9:N49">H9/B9</f>
        <v>3047.067726278805</v>
      </c>
      <c r="O9" s="39">
        <f aca="true" t="shared" si="1" ref="O9:O49">I9/C9</f>
        <v>4238.329912298823</v>
      </c>
      <c r="P9" s="39">
        <f aca="true" t="shared" si="2" ref="P9:P49">J9/D9</f>
        <v>4441.648443804377</v>
      </c>
      <c r="Q9" s="39">
        <f aca="true" t="shared" si="3" ref="Q9:Q49">K9/E9</f>
        <v>5917.8126341604775</v>
      </c>
      <c r="R9" s="39">
        <f aca="true" t="shared" si="4" ref="R9:R49">L9/F9</f>
        <v>9447.415955502447</v>
      </c>
      <c r="S9" s="14"/>
      <c r="T9" s="49">
        <f>Sheet1!B10-Sheet2!N9</f>
        <v>-25.53261191394722</v>
      </c>
      <c r="U9" s="49">
        <f>Sheet1!C10-Sheet2!O9</f>
        <v>-214.83416589982926</v>
      </c>
      <c r="V9" s="49">
        <f>Sheet1!D10-Sheet2!P9</f>
        <v>0</v>
      </c>
      <c r="W9" s="49">
        <f>Sheet1!E10-Sheet2!Q9</f>
        <v>0</v>
      </c>
      <c r="X9" s="49">
        <f>Sheet1!F10-Sheet2!R9</f>
        <v>0</v>
      </c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</row>
    <row r="10" spans="2:24" ht="12.75">
      <c r="B10" s="9"/>
      <c r="C10" s="9"/>
      <c r="D10" s="9"/>
      <c r="E10" s="9"/>
      <c r="F10" s="9"/>
      <c r="N10" s="39"/>
      <c r="O10" s="39"/>
      <c r="P10" s="39"/>
      <c r="Q10" s="39"/>
      <c r="R10" s="39"/>
      <c r="T10" s="49"/>
      <c r="U10" s="49"/>
      <c r="V10" s="49"/>
      <c r="W10" s="49"/>
      <c r="X10" s="49"/>
    </row>
    <row r="11" spans="1:24" ht="12.75">
      <c r="A11" s="1" t="s">
        <v>9</v>
      </c>
      <c r="B11" s="40">
        <v>42413</v>
      </c>
      <c r="C11" s="40">
        <v>43320</v>
      </c>
      <c r="D11" s="40">
        <v>36438</v>
      </c>
      <c r="E11" s="41">
        <v>35218</v>
      </c>
      <c r="F11" s="41">
        <v>29244</v>
      </c>
      <c r="H11" s="47">
        <f>Sheet1!B12*Sheet2!B11</f>
        <v>167997893</v>
      </c>
      <c r="I11" s="47">
        <f>Sheet1!C12*Sheet2!C11</f>
        <v>222058320</v>
      </c>
      <c r="J11" s="47">
        <f>Sheet1!D12*Sheet2!D11</f>
        <v>194214540</v>
      </c>
      <c r="K11" s="47">
        <f>Sheet1!E12*Sheet2!E11</f>
        <v>263254550</v>
      </c>
      <c r="L11" s="47">
        <f>Sheet1!F12*Sheet2!F11</f>
        <v>386137776</v>
      </c>
      <c r="N11" s="48">
        <f t="shared" si="0"/>
        <v>3961</v>
      </c>
      <c r="O11" s="48">
        <f t="shared" si="1"/>
        <v>5126</v>
      </c>
      <c r="P11" s="48">
        <f t="shared" si="2"/>
        <v>5330</v>
      </c>
      <c r="Q11" s="48">
        <f t="shared" si="3"/>
        <v>7475</v>
      </c>
      <c r="R11" s="48">
        <f t="shared" si="4"/>
        <v>13204</v>
      </c>
      <c r="T11" s="49">
        <f>Sheet1!B12-Sheet2!N11</f>
        <v>0</v>
      </c>
      <c r="U11" s="49">
        <f>Sheet1!C12-Sheet2!O11</f>
        <v>0</v>
      </c>
      <c r="V11" s="49">
        <f>Sheet1!D12-Sheet2!P11</f>
        <v>0</v>
      </c>
      <c r="W11" s="49">
        <f>Sheet1!E12-Sheet2!Q11</f>
        <v>0</v>
      </c>
      <c r="X11" s="49">
        <f>Sheet1!F12-Sheet2!R11</f>
        <v>0</v>
      </c>
    </row>
    <row r="12" spans="1:24" ht="12.75">
      <c r="A12" s="28" t="s">
        <v>10</v>
      </c>
      <c r="B12" s="40">
        <v>92806</v>
      </c>
      <c r="C12" s="40">
        <v>83232</v>
      </c>
      <c r="D12" s="40">
        <v>79479</v>
      </c>
      <c r="E12" s="41">
        <v>71227</v>
      </c>
      <c r="F12" s="41">
        <v>78282</v>
      </c>
      <c r="H12" s="47">
        <f>Sheet1!B13*Sheet2!B12</f>
        <v>305331740</v>
      </c>
      <c r="I12" s="47">
        <f>Sheet1!C13*Sheet2!C12</f>
        <v>443376864</v>
      </c>
      <c r="J12" s="47">
        <f>Sheet1!D13*Sheet2!D12</f>
        <v>392149386</v>
      </c>
      <c r="K12" s="47">
        <f>Sheet1!E13*Sheet2!E12</f>
        <v>486053048</v>
      </c>
      <c r="L12" s="47">
        <f>Sheet1!F13*Sheet2!F12</f>
        <v>720898938</v>
      </c>
      <c r="N12" s="48">
        <f t="shared" si="0"/>
        <v>3290</v>
      </c>
      <c r="O12" s="48">
        <f t="shared" si="1"/>
        <v>5327</v>
      </c>
      <c r="P12" s="48">
        <f t="shared" si="2"/>
        <v>4934</v>
      </c>
      <c r="Q12" s="48">
        <f t="shared" si="3"/>
        <v>6824</v>
      </c>
      <c r="R12" s="48">
        <f t="shared" si="4"/>
        <v>9209</v>
      </c>
      <c r="T12" s="49">
        <f>Sheet1!B13-Sheet2!N12</f>
        <v>0</v>
      </c>
      <c r="U12" s="49">
        <f>Sheet1!C13-Sheet2!O12</f>
        <v>0</v>
      </c>
      <c r="V12" s="49">
        <f>Sheet1!D13-Sheet2!P12</f>
        <v>0</v>
      </c>
      <c r="W12" s="49">
        <f>Sheet1!E13-Sheet2!Q12</f>
        <v>0</v>
      </c>
      <c r="X12" s="49">
        <f>Sheet1!F13-Sheet2!R12</f>
        <v>0</v>
      </c>
    </row>
    <row r="13" spans="1:24" ht="12.75">
      <c r="A13" s="28" t="s">
        <v>11</v>
      </c>
      <c r="B13" s="40">
        <v>166745</v>
      </c>
      <c r="C13" s="40">
        <v>157505</v>
      </c>
      <c r="D13" s="40">
        <v>167871</v>
      </c>
      <c r="E13" s="41">
        <v>147252</v>
      </c>
      <c r="F13" s="41">
        <v>141934</v>
      </c>
      <c r="H13" s="47">
        <f>Sheet1!B14*Sheet2!B13</f>
        <v>408358505</v>
      </c>
      <c r="I13" s="47">
        <f>Sheet1!C14*Sheet2!C13</f>
        <v>548117400</v>
      </c>
      <c r="J13" s="47">
        <f>Sheet1!D14*Sheet2!D13</f>
        <v>653689674</v>
      </c>
      <c r="K13" s="47">
        <f>Sheet1!E14*Sheet2!E13</f>
        <v>828881508</v>
      </c>
      <c r="L13" s="47">
        <f>Sheet1!F14*Sheet2!F13</f>
        <v>1118581854</v>
      </c>
      <c r="N13" s="48">
        <f t="shared" si="0"/>
        <v>2449</v>
      </c>
      <c r="O13" s="48">
        <f t="shared" si="1"/>
        <v>3480</v>
      </c>
      <c r="P13" s="48">
        <f t="shared" si="2"/>
        <v>3894</v>
      </c>
      <c r="Q13" s="48">
        <f t="shared" si="3"/>
        <v>5629</v>
      </c>
      <c r="R13" s="48">
        <f t="shared" si="4"/>
        <v>7881</v>
      </c>
      <c r="T13" s="49">
        <f>Sheet1!B14-Sheet2!N13</f>
        <v>0</v>
      </c>
      <c r="U13" s="49">
        <f>Sheet1!C14-Sheet2!O13</f>
        <v>0</v>
      </c>
      <c r="V13" s="49">
        <f>Sheet1!D14-Sheet2!P13</f>
        <v>0</v>
      </c>
      <c r="W13" s="49">
        <f>Sheet1!E14-Sheet2!Q13</f>
        <v>0</v>
      </c>
      <c r="X13" s="49">
        <f>Sheet1!F14-Sheet2!R13</f>
        <v>0</v>
      </c>
    </row>
    <row r="14" spans="1:24" ht="12.75">
      <c r="A14" s="28" t="s">
        <v>12</v>
      </c>
      <c r="B14" s="40">
        <v>99948</v>
      </c>
      <c r="C14" s="40">
        <v>97312</v>
      </c>
      <c r="D14" s="41">
        <v>94806</v>
      </c>
      <c r="E14" s="41">
        <v>81409</v>
      </c>
      <c r="F14" s="41">
        <v>75166</v>
      </c>
      <c r="H14" s="47">
        <f>Sheet1!B15*Sheet2!B14</f>
        <v>290548836</v>
      </c>
      <c r="I14" s="47">
        <f>Sheet1!C15*Sheet2!C14</f>
        <v>372218400</v>
      </c>
      <c r="J14" s="47">
        <f>Sheet1!D15*Sheet2!D14</f>
        <v>385860420</v>
      </c>
      <c r="K14" s="47">
        <f>Sheet1!E15*Sheet2!E14</f>
        <v>399148327</v>
      </c>
      <c r="L14" s="47">
        <f>Sheet1!F15*Sheet2!F14</f>
        <v>730688686</v>
      </c>
      <c r="N14" s="48">
        <f t="shared" si="0"/>
        <v>2907</v>
      </c>
      <c r="O14" s="48">
        <f t="shared" si="1"/>
        <v>3825</v>
      </c>
      <c r="P14" s="48">
        <f t="shared" si="2"/>
        <v>4070</v>
      </c>
      <c r="Q14" s="48">
        <f t="shared" si="3"/>
        <v>4903</v>
      </c>
      <c r="R14" s="48">
        <f t="shared" si="4"/>
        <v>9721</v>
      </c>
      <c r="T14" s="49">
        <f>Sheet1!B15-Sheet2!N14</f>
        <v>0</v>
      </c>
      <c r="U14" s="49">
        <f>Sheet1!C15-Sheet2!O14</f>
        <v>0</v>
      </c>
      <c r="V14" s="49">
        <f>Sheet1!D15-Sheet2!P14</f>
        <v>0</v>
      </c>
      <c r="W14" s="49">
        <f>Sheet1!E15-Sheet2!Q14</f>
        <v>0</v>
      </c>
      <c r="X14" s="49">
        <f>Sheet1!F15-Sheet2!R14</f>
        <v>0</v>
      </c>
    </row>
    <row r="15" spans="1:24" ht="12.75">
      <c r="A15" s="28" t="s">
        <v>13</v>
      </c>
      <c r="B15" s="40">
        <v>54041</v>
      </c>
      <c r="C15" s="40">
        <v>44623</v>
      </c>
      <c r="D15" s="41">
        <v>41501</v>
      </c>
      <c r="E15" s="41">
        <v>37582</v>
      </c>
      <c r="F15" s="41">
        <v>29371</v>
      </c>
      <c r="H15" s="47">
        <f>Sheet1!B16*Sheet2!B15</f>
        <v>217082697</v>
      </c>
      <c r="I15" s="47">
        <f>Sheet1!C16*Sheet2!C15</f>
        <v>219723652</v>
      </c>
      <c r="J15" s="47">
        <f>Sheet1!D16*Sheet2!D15</f>
        <v>240000283</v>
      </c>
      <c r="K15" s="47">
        <f>Sheet1!E16*Sheet2!E15</f>
        <v>228160322</v>
      </c>
      <c r="L15" s="47">
        <f>Sheet1!F16*Sheet2!F15</f>
        <v>388049652</v>
      </c>
      <c r="N15" s="48">
        <f t="shared" si="0"/>
        <v>4017</v>
      </c>
      <c r="O15" s="48">
        <f t="shared" si="1"/>
        <v>4924</v>
      </c>
      <c r="P15" s="48">
        <f t="shared" si="2"/>
        <v>5783</v>
      </c>
      <c r="Q15" s="48">
        <f t="shared" si="3"/>
        <v>6071</v>
      </c>
      <c r="R15" s="48">
        <f t="shared" si="4"/>
        <v>13212</v>
      </c>
      <c r="T15" s="49">
        <f>Sheet1!B16-Sheet2!N15</f>
        <v>0</v>
      </c>
      <c r="U15" s="49">
        <f>Sheet1!C16-Sheet2!O15</f>
        <v>0</v>
      </c>
      <c r="V15" s="49">
        <f>Sheet1!D16-Sheet2!P15</f>
        <v>0</v>
      </c>
      <c r="W15" s="49">
        <f>Sheet1!E16-Sheet2!Q15</f>
        <v>0</v>
      </c>
      <c r="X15" s="49">
        <f>Sheet1!F16-Sheet2!R15</f>
        <v>0</v>
      </c>
    </row>
    <row r="16" spans="1:24" ht="12.75">
      <c r="A16" s="28" t="s">
        <v>14</v>
      </c>
      <c r="B16" s="26" t="s">
        <v>15</v>
      </c>
      <c r="C16" s="26" t="s">
        <v>15</v>
      </c>
      <c r="D16" s="26" t="s">
        <v>15</v>
      </c>
      <c r="E16" s="26" t="s">
        <v>15</v>
      </c>
      <c r="F16" s="26" t="s">
        <v>15</v>
      </c>
      <c r="N16" s="39"/>
      <c r="O16" s="39"/>
      <c r="P16" s="39"/>
      <c r="Q16" s="39"/>
      <c r="R16" s="39"/>
      <c r="T16" s="49"/>
      <c r="U16" s="49"/>
      <c r="V16" s="49"/>
      <c r="W16" s="49"/>
      <c r="X16" s="49"/>
    </row>
    <row r="17" spans="2:24" ht="12.75">
      <c r="B17" s="9"/>
      <c r="C17" s="9"/>
      <c r="D17" s="9"/>
      <c r="E17" s="9"/>
      <c r="F17" s="9"/>
      <c r="N17" s="39"/>
      <c r="O17" s="39"/>
      <c r="P17" s="39"/>
      <c r="Q17" s="39"/>
      <c r="R17" s="39"/>
      <c r="T17" s="49"/>
      <c r="U17" s="49"/>
      <c r="V17" s="49"/>
      <c r="W17" s="49"/>
      <c r="X17" s="49"/>
    </row>
    <row r="18" spans="1:237" ht="12.75">
      <c r="A18" s="42" t="s">
        <v>16</v>
      </c>
      <c r="B18" s="17">
        <f aca="true" t="shared" si="5" ref="B18:L18">SUM(B20:B23)</f>
        <v>402035</v>
      </c>
      <c r="C18" s="17">
        <f t="shared" si="5"/>
        <v>359697</v>
      </c>
      <c r="D18" s="17">
        <f t="shared" si="5"/>
        <v>346569</v>
      </c>
      <c r="E18" s="17">
        <f t="shared" si="5"/>
        <v>316366</v>
      </c>
      <c r="F18" s="17">
        <f t="shared" si="5"/>
        <v>306705</v>
      </c>
      <c r="G18" s="17"/>
      <c r="H18" s="17">
        <f t="shared" si="5"/>
        <v>1150037395</v>
      </c>
      <c r="I18" s="17">
        <f t="shared" si="5"/>
        <v>1379525115</v>
      </c>
      <c r="J18" s="17">
        <f t="shared" si="5"/>
        <v>1437492672</v>
      </c>
      <c r="K18" s="17">
        <f t="shared" si="5"/>
        <v>1788576480</v>
      </c>
      <c r="L18" s="17">
        <f t="shared" si="5"/>
        <v>2685366028</v>
      </c>
      <c r="M18" s="14"/>
      <c r="N18" s="39">
        <f t="shared" si="0"/>
        <v>2860.5404877684778</v>
      </c>
      <c r="O18" s="39">
        <f t="shared" si="1"/>
        <v>3835.242203854911</v>
      </c>
      <c r="P18" s="39">
        <f t="shared" si="2"/>
        <v>4147.782034746328</v>
      </c>
      <c r="Q18" s="39">
        <f t="shared" si="3"/>
        <v>5653.504106003806</v>
      </c>
      <c r="R18" s="39">
        <f t="shared" si="4"/>
        <v>8755.533910435108</v>
      </c>
      <c r="S18" s="14"/>
      <c r="T18" s="49">
        <f>Sheet1!B19-Sheet2!N18</f>
        <v>-1.0954145783325657</v>
      </c>
      <c r="U18" s="49">
        <f>Sheet1!C19-Sheet2!O18</f>
        <v>144.98837910797147</v>
      </c>
      <c r="V18" s="49">
        <f>Sheet1!D19-Sheet2!P18</f>
        <v>0</v>
      </c>
      <c r="W18" s="49">
        <f>Sheet1!E19-Sheet2!Q18</f>
        <v>0</v>
      </c>
      <c r="X18" s="49">
        <f>Sheet1!F19-Sheet2!R18</f>
        <v>0</v>
      </c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</row>
    <row r="19" spans="2:24" ht="12.75">
      <c r="B19" s="9"/>
      <c r="C19" s="9"/>
      <c r="D19" s="9"/>
      <c r="E19" s="9"/>
      <c r="F19" s="9"/>
      <c r="N19" s="39"/>
      <c r="O19" s="39"/>
      <c r="P19" s="39"/>
      <c r="Q19" s="39"/>
      <c r="R19" s="39"/>
      <c r="T19" s="49"/>
      <c r="U19" s="49"/>
      <c r="V19" s="49"/>
      <c r="W19" s="49"/>
      <c r="X19" s="49"/>
    </row>
    <row r="20" spans="1:24" ht="12.75">
      <c r="A20" s="28" t="s">
        <v>17</v>
      </c>
      <c r="B20" s="40">
        <v>236350</v>
      </c>
      <c r="C20" s="40">
        <v>222768</v>
      </c>
      <c r="D20" s="40">
        <v>218044</v>
      </c>
      <c r="E20" s="41">
        <v>195827</v>
      </c>
      <c r="F20" s="41">
        <v>202087</v>
      </c>
      <c r="H20" s="47">
        <f>Sheet1!B21*Sheet2!B20</f>
        <v>598910900</v>
      </c>
      <c r="I20" s="47">
        <f>Sheet1!C21*Sheet2!C20</f>
        <v>784811664</v>
      </c>
      <c r="J20" s="47">
        <f>Sheet1!D21*Sheet2!D20</f>
        <v>844702456</v>
      </c>
      <c r="K20" s="47">
        <f>Sheet1!E21*Sheet2!E20</f>
        <v>1042778775</v>
      </c>
      <c r="L20" s="47">
        <f>Sheet1!F21*Sheet2!F20</f>
        <v>1686213928</v>
      </c>
      <c r="N20" s="48">
        <f t="shared" si="0"/>
        <v>2534</v>
      </c>
      <c r="O20" s="48">
        <f t="shared" si="1"/>
        <v>3523</v>
      </c>
      <c r="P20" s="48">
        <f t="shared" si="2"/>
        <v>3874</v>
      </c>
      <c r="Q20" s="48">
        <f t="shared" si="3"/>
        <v>5325</v>
      </c>
      <c r="R20" s="48">
        <f t="shared" si="4"/>
        <v>8344</v>
      </c>
      <c r="T20" s="49">
        <f>Sheet1!B21-Sheet2!N20</f>
        <v>0</v>
      </c>
      <c r="U20" s="49">
        <f>Sheet1!C21-Sheet2!O20</f>
        <v>0</v>
      </c>
      <c r="V20" s="49">
        <f>Sheet1!D21-Sheet2!P20</f>
        <v>0</v>
      </c>
      <c r="W20" s="49">
        <f>Sheet1!E21-Sheet2!Q20</f>
        <v>0</v>
      </c>
      <c r="X20" s="49">
        <f>Sheet1!F21-Sheet2!R20</f>
        <v>0</v>
      </c>
    </row>
    <row r="21" spans="1:24" ht="12.75">
      <c r="A21" s="28" t="s">
        <v>18</v>
      </c>
      <c r="B21" s="40">
        <v>103377</v>
      </c>
      <c r="C21" s="40">
        <v>82470</v>
      </c>
      <c r="D21" s="40">
        <v>79268</v>
      </c>
      <c r="E21" s="41">
        <v>75077</v>
      </c>
      <c r="F21" s="41">
        <v>67613</v>
      </c>
      <c r="H21" s="47">
        <f>Sheet1!B22*Sheet2!B21</f>
        <v>349310883</v>
      </c>
      <c r="I21" s="47">
        <f>Sheet1!C22*Sheet2!C21</f>
        <v>387279120</v>
      </c>
      <c r="J21" s="47">
        <f>Sheet1!D22*Sheet2!D21</f>
        <v>343943852</v>
      </c>
      <c r="K21" s="47">
        <f>Sheet1!E22*Sheet2!E21</f>
        <v>448885383</v>
      </c>
      <c r="L21" s="47">
        <f>Sheet1!F22*Sheet2!F21</f>
        <v>649084800</v>
      </c>
      <c r="N21" s="48">
        <f t="shared" si="0"/>
        <v>3379</v>
      </c>
      <c r="O21" s="48">
        <f t="shared" si="1"/>
        <v>4696</v>
      </c>
      <c r="P21" s="48">
        <f t="shared" si="2"/>
        <v>4339</v>
      </c>
      <c r="Q21" s="48">
        <f t="shared" si="3"/>
        <v>5979</v>
      </c>
      <c r="R21" s="48">
        <f t="shared" si="4"/>
        <v>9600</v>
      </c>
      <c r="T21" s="49">
        <f>Sheet1!B22-Sheet2!N21</f>
        <v>0</v>
      </c>
      <c r="U21" s="49">
        <f>Sheet1!C22-Sheet2!O21</f>
        <v>0</v>
      </c>
      <c r="V21" s="49">
        <f>Sheet1!D22-Sheet2!P21</f>
        <v>0</v>
      </c>
      <c r="W21" s="49">
        <f>Sheet1!E22-Sheet2!Q21</f>
        <v>0</v>
      </c>
      <c r="X21" s="49">
        <f>Sheet1!F22-Sheet2!R21</f>
        <v>0</v>
      </c>
    </row>
    <row r="22" spans="1:24" ht="12.75">
      <c r="A22" s="28" t="s">
        <v>19</v>
      </c>
      <c r="B22" s="40">
        <v>62308</v>
      </c>
      <c r="C22" s="40">
        <v>54459</v>
      </c>
      <c r="D22" s="40">
        <v>49257</v>
      </c>
      <c r="E22" s="41">
        <v>45462</v>
      </c>
      <c r="F22" s="41">
        <v>37005</v>
      </c>
      <c r="H22" s="47">
        <f>Sheet1!B23*Sheet2!B22</f>
        <v>201815612</v>
      </c>
      <c r="I22" s="47">
        <f>Sheet1!C23*Sheet2!C22</f>
        <v>207434331</v>
      </c>
      <c r="J22" s="47">
        <f>Sheet1!D23*Sheet2!D22</f>
        <v>248846364</v>
      </c>
      <c r="K22" s="47">
        <f>Sheet1!E23*Sheet2!E22</f>
        <v>296912322</v>
      </c>
      <c r="L22" s="47">
        <f>Sheet1!F23*Sheet2!F22</f>
        <v>350067300</v>
      </c>
      <c r="N22" s="48">
        <f t="shared" si="0"/>
        <v>3239</v>
      </c>
      <c r="O22" s="48">
        <f t="shared" si="1"/>
        <v>3809</v>
      </c>
      <c r="P22" s="48">
        <f t="shared" si="2"/>
        <v>5052</v>
      </c>
      <c r="Q22" s="48">
        <f t="shared" si="3"/>
        <v>6531</v>
      </c>
      <c r="R22" s="48">
        <f t="shared" si="4"/>
        <v>9460</v>
      </c>
      <c r="T22" s="49">
        <f>Sheet1!B23-Sheet2!N22</f>
        <v>0</v>
      </c>
      <c r="U22" s="49">
        <f>Sheet1!C23-Sheet2!O22</f>
        <v>0</v>
      </c>
      <c r="V22" s="49">
        <f>Sheet1!D23-Sheet2!P22</f>
        <v>0</v>
      </c>
      <c r="W22" s="49">
        <f>Sheet1!E23-Sheet2!Q22</f>
        <v>0</v>
      </c>
      <c r="X22" s="49">
        <f>Sheet1!F23-Sheet2!R22</f>
        <v>0</v>
      </c>
    </row>
    <row r="23" spans="2:24" ht="12.75">
      <c r="B23" s="9"/>
      <c r="C23" s="9"/>
      <c r="D23" s="9"/>
      <c r="E23" s="9"/>
      <c r="F23" s="9"/>
      <c r="N23" s="39"/>
      <c r="O23" s="39"/>
      <c r="P23" s="39"/>
      <c r="Q23" s="39"/>
      <c r="R23" s="39"/>
      <c r="T23" s="49"/>
      <c r="U23" s="49"/>
      <c r="V23" s="49"/>
      <c r="W23" s="49"/>
      <c r="X23" s="49"/>
    </row>
    <row r="24" spans="1:237" ht="12.75">
      <c r="A24" s="14" t="s">
        <v>20</v>
      </c>
      <c r="B24" s="17">
        <f aca="true" t="shared" si="6" ref="B24:L24">SUM(B26:B29)</f>
        <v>189399</v>
      </c>
      <c r="C24" s="17">
        <f t="shared" si="6"/>
        <v>174200</v>
      </c>
      <c r="D24" s="17">
        <f t="shared" si="6"/>
        <v>163842</v>
      </c>
      <c r="E24" s="17">
        <f t="shared" si="6"/>
        <v>150241</v>
      </c>
      <c r="F24" s="17">
        <f t="shared" si="6"/>
        <v>147238</v>
      </c>
      <c r="G24" s="17"/>
      <c r="H24" s="17">
        <f t="shared" si="6"/>
        <v>446723858</v>
      </c>
      <c r="I24" s="17">
        <f t="shared" si="6"/>
        <v>497823547</v>
      </c>
      <c r="J24" s="17">
        <f t="shared" si="6"/>
        <v>469144880</v>
      </c>
      <c r="K24" s="17">
        <f t="shared" si="6"/>
        <v>486439655</v>
      </c>
      <c r="L24" s="17">
        <f t="shared" si="6"/>
        <v>1079829607</v>
      </c>
      <c r="M24" s="14"/>
      <c r="N24" s="39">
        <f t="shared" si="0"/>
        <v>2358.6389474073253</v>
      </c>
      <c r="O24" s="39">
        <f t="shared" si="1"/>
        <v>2857.7700746268656</v>
      </c>
      <c r="P24" s="39">
        <f t="shared" si="2"/>
        <v>2863.398151878029</v>
      </c>
      <c r="Q24" s="39">
        <f t="shared" si="3"/>
        <v>3237.7290819416803</v>
      </c>
      <c r="R24" s="39">
        <f t="shared" si="4"/>
        <v>7333.905696898898</v>
      </c>
      <c r="S24" s="14"/>
      <c r="T24" s="49">
        <f>Sheet1!B25-Sheet2!N24</f>
        <v>-175.71295518983743</v>
      </c>
      <c r="U24" s="49">
        <f>Sheet1!C25-Sheet2!O24</f>
        <v>168.1254477611942</v>
      </c>
      <c r="V24" s="49">
        <f>Sheet1!D25-Sheet2!P24</f>
        <v>0</v>
      </c>
      <c r="W24" s="49">
        <f>Sheet1!E25-Sheet2!Q24</f>
        <v>0</v>
      </c>
      <c r="X24" s="49">
        <f>Sheet1!F25-Sheet2!R24</f>
        <v>0</v>
      </c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</row>
    <row r="25" spans="2:24" ht="12.75">
      <c r="B25" s="9"/>
      <c r="C25" s="9"/>
      <c r="D25" s="9"/>
      <c r="E25" s="9"/>
      <c r="F25" s="9"/>
      <c r="N25" s="39"/>
      <c r="O25" s="39"/>
      <c r="P25" s="39"/>
      <c r="Q25" s="39"/>
      <c r="R25" s="39"/>
      <c r="T25" s="49"/>
      <c r="U25" s="49"/>
      <c r="V25" s="49"/>
      <c r="W25" s="49"/>
      <c r="X25" s="49"/>
    </row>
    <row r="26" spans="1:24" ht="12.75">
      <c r="A26" s="28" t="s">
        <v>21</v>
      </c>
      <c r="B26" s="40">
        <v>41251</v>
      </c>
      <c r="C26" s="40">
        <v>37320</v>
      </c>
      <c r="D26" s="40">
        <v>35274</v>
      </c>
      <c r="E26" s="41">
        <v>30032</v>
      </c>
      <c r="F26" s="41">
        <v>26443</v>
      </c>
      <c r="H26" s="47">
        <f>Sheet1!B27*Sheet2!B26</f>
        <v>120989183</v>
      </c>
      <c r="I26" s="47">
        <f>Sheet1!C27*Sheet2!C26</f>
        <v>120655560</v>
      </c>
      <c r="J26" s="47">
        <f>Sheet1!D27*Sheet2!D26</f>
        <v>126422016</v>
      </c>
      <c r="K26" s="47">
        <f>Sheet1!E27*Sheet2!E26</f>
        <v>119527360</v>
      </c>
      <c r="L26" s="47">
        <f>Sheet1!F27*Sheet2!F26</f>
        <v>226166979</v>
      </c>
      <c r="N26" s="48">
        <f t="shared" si="0"/>
        <v>2933</v>
      </c>
      <c r="O26" s="48">
        <f t="shared" si="1"/>
        <v>3233</v>
      </c>
      <c r="P26" s="48">
        <f t="shared" si="2"/>
        <v>3584</v>
      </c>
      <c r="Q26" s="48">
        <f t="shared" si="3"/>
        <v>3980</v>
      </c>
      <c r="R26" s="48">
        <f t="shared" si="4"/>
        <v>8553</v>
      </c>
      <c r="T26" s="49">
        <f>Sheet1!B27-Sheet2!N26</f>
        <v>0</v>
      </c>
      <c r="U26" s="49">
        <f>Sheet1!C27-Sheet2!O26</f>
        <v>0</v>
      </c>
      <c r="V26" s="49">
        <f>Sheet1!D27-Sheet2!P26</f>
        <v>0</v>
      </c>
      <c r="W26" s="49">
        <f>Sheet1!E27-Sheet2!Q26</f>
        <v>0</v>
      </c>
      <c r="X26" s="49">
        <f>Sheet1!F27-Sheet2!R26</f>
        <v>0</v>
      </c>
    </row>
    <row r="27" spans="1:24" ht="12.75">
      <c r="A27" s="28" t="s">
        <v>22</v>
      </c>
      <c r="B27" s="40">
        <v>67655</v>
      </c>
      <c r="C27" s="40">
        <v>59389</v>
      </c>
      <c r="D27" s="40">
        <v>56648</v>
      </c>
      <c r="E27" s="41">
        <v>52056</v>
      </c>
      <c r="F27" s="41">
        <v>52147</v>
      </c>
      <c r="H27" s="47">
        <f>Sheet1!B28*Sheet2!B27</f>
        <v>157906770</v>
      </c>
      <c r="I27" s="47">
        <f>Sheet1!C28*Sheet2!C27</f>
        <v>173831603</v>
      </c>
      <c r="J27" s="47">
        <f>Sheet1!D28*Sheet2!D27</f>
        <v>151703344</v>
      </c>
      <c r="K27" s="47">
        <f>Sheet1!E28*Sheet2!E27</f>
        <v>173971152</v>
      </c>
      <c r="L27" s="47">
        <f>Sheet1!F28*Sheet2!F27</f>
        <v>353973836</v>
      </c>
      <c r="N27" s="48">
        <f t="shared" si="0"/>
        <v>2334</v>
      </c>
      <c r="O27" s="48">
        <f t="shared" si="1"/>
        <v>2927</v>
      </c>
      <c r="P27" s="48">
        <f t="shared" si="2"/>
        <v>2678</v>
      </c>
      <c r="Q27" s="48">
        <f t="shared" si="3"/>
        <v>3342</v>
      </c>
      <c r="R27" s="48">
        <f t="shared" si="4"/>
        <v>6788</v>
      </c>
      <c r="T27" s="49">
        <f>Sheet1!B28-Sheet2!N27</f>
        <v>0</v>
      </c>
      <c r="U27" s="49">
        <f>Sheet1!C28-Sheet2!O27</f>
        <v>0</v>
      </c>
      <c r="V27" s="49">
        <f>Sheet1!D28-Sheet2!P27</f>
        <v>0</v>
      </c>
      <c r="W27" s="49">
        <f>Sheet1!E28-Sheet2!Q27</f>
        <v>0</v>
      </c>
      <c r="X27" s="49">
        <f>Sheet1!F28-Sheet2!R27</f>
        <v>0</v>
      </c>
    </row>
    <row r="28" spans="1:24" ht="12.75">
      <c r="A28" s="28" t="s">
        <v>23</v>
      </c>
      <c r="B28" s="40">
        <v>80493</v>
      </c>
      <c r="C28" s="40">
        <v>77491</v>
      </c>
      <c r="D28" s="40">
        <v>71920</v>
      </c>
      <c r="E28" s="41">
        <v>68153</v>
      </c>
      <c r="F28" s="41">
        <v>68648</v>
      </c>
      <c r="H28" s="47">
        <f>Sheet1!B29*Sheet2!B28</f>
        <v>167827905</v>
      </c>
      <c r="I28" s="47">
        <f>Sheet1!C29*Sheet2!C28</f>
        <v>203336384</v>
      </c>
      <c r="J28" s="47">
        <f>Sheet1!D29*Sheet2!D28</f>
        <v>191019520</v>
      </c>
      <c r="K28" s="47">
        <f>Sheet1!E29*Sheet2!E28</f>
        <v>192941143</v>
      </c>
      <c r="L28" s="47">
        <f>Sheet1!F29*Sheet2!F28</f>
        <v>499688792</v>
      </c>
      <c r="N28" s="48">
        <f t="shared" si="0"/>
        <v>2085</v>
      </c>
      <c r="O28" s="48">
        <f t="shared" si="1"/>
        <v>2624</v>
      </c>
      <c r="P28" s="48">
        <f t="shared" si="2"/>
        <v>2656</v>
      </c>
      <c r="Q28" s="48">
        <f t="shared" si="3"/>
        <v>2831</v>
      </c>
      <c r="R28" s="48">
        <f t="shared" si="4"/>
        <v>7279</v>
      </c>
      <c r="T28" s="49">
        <f>Sheet1!B29-Sheet2!N28</f>
        <v>0</v>
      </c>
      <c r="U28" s="49">
        <f>Sheet1!C29-Sheet2!O28</f>
        <v>0</v>
      </c>
      <c r="V28" s="49">
        <f>Sheet1!D29-Sheet2!P28</f>
        <v>0</v>
      </c>
      <c r="W28" s="49">
        <f>Sheet1!E29-Sheet2!Q28</f>
        <v>0</v>
      </c>
      <c r="X28" s="49">
        <f>Sheet1!F29-Sheet2!R28</f>
        <v>0</v>
      </c>
    </row>
    <row r="29" spans="2:24" ht="12.75">
      <c r="B29" s="9"/>
      <c r="C29" s="9"/>
      <c r="D29" s="9"/>
      <c r="E29" s="9"/>
      <c r="F29" s="9"/>
      <c r="N29" s="39"/>
      <c r="O29" s="39"/>
      <c r="P29" s="39"/>
      <c r="Q29" s="39"/>
      <c r="R29" s="39"/>
      <c r="T29" s="49"/>
      <c r="U29" s="49"/>
      <c r="V29" s="49"/>
      <c r="W29" s="49"/>
      <c r="X29" s="49"/>
    </row>
    <row r="30" spans="1:237" ht="12.75">
      <c r="A30" s="14" t="s">
        <v>24</v>
      </c>
      <c r="B30" s="17">
        <f aca="true" t="shared" si="7" ref="B30:L30">SUM(B32:B35)</f>
        <v>307999</v>
      </c>
      <c r="C30" s="17">
        <f t="shared" si="7"/>
        <v>272433</v>
      </c>
      <c r="D30" s="17">
        <f t="shared" si="7"/>
        <v>282240</v>
      </c>
      <c r="E30" s="17">
        <f t="shared" si="7"/>
        <v>265982</v>
      </c>
      <c r="F30" s="17">
        <f t="shared" si="7"/>
        <v>246222</v>
      </c>
      <c r="G30" s="17"/>
      <c r="H30" s="17">
        <f t="shared" si="7"/>
        <v>411282107</v>
      </c>
      <c r="I30" s="17">
        <f t="shared" si="7"/>
        <v>518437030</v>
      </c>
      <c r="J30" s="17">
        <f t="shared" si="7"/>
        <v>617499581</v>
      </c>
      <c r="K30" s="17">
        <f t="shared" si="7"/>
        <v>793511725</v>
      </c>
      <c r="L30" s="17">
        <f t="shared" si="7"/>
        <v>1579835215</v>
      </c>
      <c r="M30" s="14"/>
      <c r="N30" s="39">
        <f t="shared" si="0"/>
        <v>1335.3358517397783</v>
      </c>
      <c r="O30" s="39">
        <f t="shared" si="1"/>
        <v>1902.989101907625</v>
      </c>
      <c r="P30" s="39">
        <f t="shared" si="2"/>
        <v>2187.8528238378685</v>
      </c>
      <c r="Q30" s="39">
        <f t="shared" si="3"/>
        <v>2983.3286650976383</v>
      </c>
      <c r="R30" s="39">
        <f t="shared" si="4"/>
        <v>6416.304046754555</v>
      </c>
      <c r="S30" s="14"/>
      <c r="T30" s="49">
        <f>Sheet1!B31-Sheet2!N30</f>
        <v>6.194477904149153</v>
      </c>
      <c r="U30" s="49">
        <f>Sheet1!C31-Sheet2!O30</f>
        <v>-120.46642660764292</v>
      </c>
      <c r="V30" s="49">
        <f>Sheet1!D31-Sheet2!P30</f>
        <v>0</v>
      </c>
      <c r="W30" s="49">
        <f>Sheet1!E31-Sheet2!Q30</f>
        <v>0</v>
      </c>
      <c r="X30" s="49">
        <f>Sheet1!F31-Sheet2!R30</f>
        <v>0</v>
      </c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</row>
    <row r="31" spans="2:24" ht="12.75">
      <c r="B31" s="9"/>
      <c r="C31" s="9"/>
      <c r="D31" s="9"/>
      <c r="E31" s="9"/>
      <c r="F31" s="9"/>
      <c r="N31" s="39"/>
      <c r="O31" s="39"/>
      <c r="P31" s="39"/>
      <c r="Q31" s="39"/>
      <c r="R31" s="39"/>
      <c r="T31" s="49"/>
      <c r="U31" s="49"/>
      <c r="V31" s="49"/>
      <c r="W31" s="49"/>
      <c r="X31" s="49"/>
    </row>
    <row r="32" spans="1:24" ht="12.75">
      <c r="A32" s="28" t="s">
        <v>25</v>
      </c>
      <c r="B32" s="40">
        <v>48941</v>
      </c>
      <c r="C32" s="40">
        <v>37802</v>
      </c>
      <c r="D32" s="40">
        <v>43944</v>
      </c>
      <c r="E32" s="41">
        <v>39379</v>
      </c>
      <c r="F32" s="41">
        <v>36643</v>
      </c>
      <c r="H32" s="47">
        <f>Sheet1!B33*Sheet2!B32</f>
        <v>43361726</v>
      </c>
      <c r="I32" s="47">
        <f>Sheet1!C33*Sheet2!C32</f>
        <v>30884234</v>
      </c>
      <c r="J32" s="47">
        <f>Sheet1!D33*Sheet2!D32</f>
        <v>70661952</v>
      </c>
      <c r="K32" s="47">
        <f>Sheet1!E33*Sheet2!E32</f>
        <v>96360413</v>
      </c>
      <c r="L32" s="47">
        <f>Sheet1!F33*Sheet2!F32</f>
        <v>161302486</v>
      </c>
      <c r="N32" s="48">
        <f t="shared" si="0"/>
        <v>886</v>
      </c>
      <c r="O32" s="48">
        <f t="shared" si="1"/>
        <v>817</v>
      </c>
      <c r="P32" s="48">
        <f t="shared" si="2"/>
        <v>1608</v>
      </c>
      <c r="Q32" s="48">
        <f t="shared" si="3"/>
        <v>2447</v>
      </c>
      <c r="R32" s="48">
        <f t="shared" si="4"/>
        <v>4402</v>
      </c>
      <c r="T32" s="49">
        <f>Sheet1!B33-Sheet2!N32</f>
        <v>0</v>
      </c>
      <c r="U32" s="49">
        <f>Sheet1!C33-Sheet2!O32</f>
        <v>0</v>
      </c>
      <c r="V32" s="49">
        <f>Sheet1!D33-Sheet2!P32</f>
        <v>0</v>
      </c>
      <c r="W32" s="49">
        <f>Sheet1!E33-Sheet2!Q32</f>
        <v>0</v>
      </c>
      <c r="X32" s="49">
        <f>Sheet1!F33-Sheet2!R32</f>
        <v>0</v>
      </c>
    </row>
    <row r="33" spans="1:24" ht="12.75">
      <c r="A33" s="28" t="s">
        <v>26</v>
      </c>
      <c r="B33" s="40">
        <v>121529</v>
      </c>
      <c r="C33" s="40">
        <v>110699</v>
      </c>
      <c r="D33" s="40">
        <v>111829</v>
      </c>
      <c r="E33" s="41">
        <v>101444</v>
      </c>
      <c r="F33" s="41">
        <v>95514</v>
      </c>
      <c r="H33" s="47">
        <f>Sheet1!B34*Sheet2!B33</f>
        <v>118855362</v>
      </c>
      <c r="I33" s="47">
        <f>Sheet1!C34*Sheet2!C33</f>
        <v>139923536</v>
      </c>
      <c r="J33" s="47">
        <f>Sheet1!D34*Sheet2!D33</f>
        <v>180715664</v>
      </c>
      <c r="K33" s="47">
        <f>Sheet1!E34*Sheet2!E33</f>
        <v>221046476</v>
      </c>
      <c r="L33" s="47">
        <f>Sheet1!F34*Sheet2!F33</f>
        <v>553121574</v>
      </c>
      <c r="N33" s="48">
        <f t="shared" si="0"/>
        <v>978</v>
      </c>
      <c r="O33" s="48">
        <f t="shared" si="1"/>
        <v>1264</v>
      </c>
      <c r="P33" s="48">
        <f t="shared" si="2"/>
        <v>1616</v>
      </c>
      <c r="Q33" s="48">
        <f t="shared" si="3"/>
        <v>2179</v>
      </c>
      <c r="R33" s="48">
        <f t="shared" si="4"/>
        <v>5791</v>
      </c>
      <c r="T33" s="49">
        <f>Sheet1!B34-Sheet2!N33</f>
        <v>0</v>
      </c>
      <c r="U33" s="49">
        <f>Sheet1!C34-Sheet2!O33</f>
        <v>0</v>
      </c>
      <c r="V33" s="49">
        <f>Sheet1!D34-Sheet2!P33</f>
        <v>0</v>
      </c>
      <c r="W33" s="49">
        <f>Sheet1!E34-Sheet2!Q33</f>
        <v>0</v>
      </c>
      <c r="X33" s="49">
        <f>Sheet1!F34-Sheet2!R33</f>
        <v>0</v>
      </c>
    </row>
    <row r="34" spans="1:24" ht="12.75">
      <c r="A34" s="28" t="s">
        <v>27</v>
      </c>
      <c r="B34" s="40">
        <v>137529</v>
      </c>
      <c r="C34" s="40">
        <v>123932</v>
      </c>
      <c r="D34" s="40">
        <v>126467</v>
      </c>
      <c r="E34" s="41">
        <v>125159</v>
      </c>
      <c r="F34" s="41">
        <v>114065</v>
      </c>
      <c r="H34" s="47">
        <f>Sheet1!B35*Sheet2!B34</f>
        <v>249065019</v>
      </c>
      <c r="I34" s="47">
        <f>Sheet1!C35*Sheet2!C34</f>
        <v>347629260</v>
      </c>
      <c r="J34" s="47">
        <f>Sheet1!D35*Sheet2!D34</f>
        <v>366121965</v>
      </c>
      <c r="K34" s="47">
        <f>Sheet1!E35*Sheet2!E34</f>
        <v>476104836</v>
      </c>
      <c r="L34" s="47">
        <f>Sheet1!F35*Sheet2!F34</f>
        <v>865411155</v>
      </c>
      <c r="N34" s="48">
        <f t="shared" si="0"/>
        <v>1811</v>
      </c>
      <c r="O34" s="48">
        <f t="shared" si="1"/>
        <v>2805</v>
      </c>
      <c r="P34" s="48">
        <f t="shared" si="2"/>
        <v>2895</v>
      </c>
      <c r="Q34" s="48">
        <f t="shared" si="3"/>
        <v>3804</v>
      </c>
      <c r="R34" s="48">
        <f t="shared" si="4"/>
        <v>7587</v>
      </c>
      <c r="T34" s="49">
        <f>Sheet1!B35-Sheet2!N34</f>
        <v>0</v>
      </c>
      <c r="U34" s="49">
        <f>Sheet1!C35-Sheet2!O34</f>
        <v>0</v>
      </c>
      <c r="V34" s="49">
        <f>Sheet1!D35-Sheet2!P34</f>
        <v>0</v>
      </c>
      <c r="W34" s="49">
        <f>Sheet1!E35-Sheet2!Q34</f>
        <v>0</v>
      </c>
      <c r="X34" s="49">
        <f>Sheet1!F35-Sheet2!R34</f>
        <v>0</v>
      </c>
    </row>
    <row r="35" spans="2:24" ht="12.75">
      <c r="B35" s="9"/>
      <c r="C35" s="9"/>
      <c r="D35" s="9"/>
      <c r="E35" s="9"/>
      <c r="F35" s="9"/>
      <c r="N35" s="39"/>
      <c r="O35" s="39"/>
      <c r="P35" s="39"/>
      <c r="Q35" s="39"/>
      <c r="R35" s="39"/>
      <c r="T35" s="49"/>
      <c r="U35" s="49"/>
      <c r="V35" s="49"/>
      <c r="W35" s="49"/>
      <c r="X35" s="49"/>
    </row>
    <row r="36" spans="1:237" ht="12.75">
      <c r="A36" s="42" t="s">
        <v>28</v>
      </c>
      <c r="B36" s="17">
        <f aca="true" t="shared" si="8" ref="B36:L36">SUM(B38:B43)</f>
        <v>632971</v>
      </c>
      <c r="C36" s="17">
        <f t="shared" si="8"/>
        <v>612962</v>
      </c>
      <c r="D36" s="17">
        <f t="shared" si="8"/>
        <v>594769</v>
      </c>
      <c r="E36" s="17">
        <f t="shared" si="8"/>
        <v>570599</v>
      </c>
      <c r="F36" s="17">
        <f t="shared" si="8"/>
        <v>600452</v>
      </c>
      <c r="G36" s="17"/>
      <c r="H36" s="17">
        <f t="shared" si="8"/>
        <v>1374043706</v>
      </c>
      <c r="I36" s="17">
        <f t="shared" si="8"/>
        <v>1600966666</v>
      </c>
      <c r="J36" s="17">
        <f t="shared" si="8"/>
        <v>1789836041</v>
      </c>
      <c r="K36" s="17">
        <f t="shared" si="8"/>
        <v>2116136655</v>
      </c>
      <c r="L36" s="17">
        <f t="shared" si="8"/>
        <v>3682522270</v>
      </c>
      <c r="M36" s="14"/>
      <c r="N36" s="39">
        <f t="shared" si="0"/>
        <v>2170.7846109853376</v>
      </c>
      <c r="O36" s="39">
        <f t="shared" si="1"/>
        <v>2611.8530447238163</v>
      </c>
      <c r="P36" s="39">
        <f t="shared" si="2"/>
        <v>3009.2961149622793</v>
      </c>
      <c r="Q36" s="39">
        <f t="shared" si="3"/>
        <v>3708.62313989334</v>
      </c>
      <c r="R36" s="39">
        <f t="shared" si="4"/>
        <v>6132.916985870645</v>
      </c>
      <c r="S36" s="14"/>
      <c r="T36" s="49">
        <f>Sheet1!B37-Sheet2!N36</f>
        <v>-15.76803044689268</v>
      </c>
      <c r="U36" s="49">
        <f>Sheet1!C37-Sheet2!O36</f>
        <v>45.02780596513321</v>
      </c>
      <c r="V36" s="49">
        <f>Sheet1!D37-Sheet2!P36</f>
        <v>0</v>
      </c>
      <c r="W36" s="49">
        <f>Sheet1!E37-Sheet2!Q36</f>
        <v>0</v>
      </c>
      <c r="X36" s="49">
        <f>Sheet1!F37-Sheet2!R36</f>
        <v>0</v>
      </c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</row>
    <row r="37" spans="2:24" ht="12.75">
      <c r="B37" s="9"/>
      <c r="C37" s="9"/>
      <c r="D37" s="9"/>
      <c r="E37" s="9"/>
      <c r="F37" s="9"/>
      <c r="N37" s="39"/>
      <c r="O37" s="39"/>
      <c r="P37" s="39"/>
      <c r="Q37" s="39"/>
      <c r="R37" s="39"/>
      <c r="T37" s="49"/>
      <c r="U37" s="49"/>
      <c r="V37" s="49"/>
      <c r="W37" s="49"/>
      <c r="X37" s="49"/>
    </row>
    <row r="38" spans="1:24" ht="12.75">
      <c r="A38" s="28" t="s">
        <v>29</v>
      </c>
      <c r="B38" s="40">
        <v>132804</v>
      </c>
      <c r="C38" s="40">
        <v>126981</v>
      </c>
      <c r="D38" s="40">
        <v>112545</v>
      </c>
      <c r="E38" s="41">
        <v>114843</v>
      </c>
      <c r="F38" s="41">
        <v>131277</v>
      </c>
      <c r="H38" s="47">
        <f>Sheet1!B39*Sheet2!B38</f>
        <v>218595384</v>
      </c>
      <c r="I38" s="47">
        <f>Sheet1!C39*Sheet2!C38</f>
        <v>258660297</v>
      </c>
      <c r="J38" s="47">
        <f>Sheet1!D39*Sheet2!D38</f>
        <v>261104400</v>
      </c>
      <c r="K38" s="47">
        <f>Sheet1!E39*Sheet2!E38</f>
        <v>338901693</v>
      </c>
      <c r="L38" s="47">
        <f>Sheet1!F39*Sheet2!F38</f>
        <v>723336270</v>
      </c>
      <c r="N38" s="48">
        <f t="shared" si="0"/>
        <v>1646</v>
      </c>
      <c r="O38" s="48">
        <f t="shared" si="1"/>
        <v>2037</v>
      </c>
      <c r="P38" s="48">
        <f t="shared" si="2"/>
        <v>2320</v>
      </c>
      <c r="Q38" s="48">
        <f t="shared" si="3"/>
        <v>2951</v>
      </c>
      <c r="R38" s="48">
        <f t="shared" si="4"/>
        <v>5510</v>
      </c>
      <c r="T38" s="49">
        <f>Sheet1!B39-Sheet2!N38</f>
        <v>0</v>
      </c>
      <c r="U38" s="49">
        <f>Sheet1!C39-Sheet2!O38</f>
        <v>0</v>
      </c>
      <c r="V38" s="49">
        <f>Sheet1!D39-Sheet2!P38</f>
        <v>0</v>
      </c>
      <c r="W38" s="49">
        <f>Sheet1!E39-Sheet2!Q38</f>
        <v>0</v>
      </c>
      <c r="X38" s="49">
        <f>Sheet1!F39-Sheet2!R38</f>
        <v>0</v>
      </c>
    </row>
    <row r="39" spans="1:24" ht="12.75">
      <c r="A39" s="28" t="s">
        <v>30</v>
      </c>
      <c r="B39" s="40">
        <v>86861</v>
      </c>
      <c r="C39" s="40">
        <v>80241</v>
      </c>
      <c r="D39" s="40">
        <v>86419</v>
      </c>
      <c r="E39" s="41">
        <v>77089</v>
      </c>
      <c r="F39" s="41">
        <v>85026</v>
      </c>
      <c r="H39" s="47">
        <f>Sheet1!B40*Sheet2!B39</f>
        <v>234959005</v>
      </c>
      <c r="I39" s="47">
        <f>Sheet1!C40*Sheet2!C39</f>
        <v>272578677</v>
      </c>
      <c r="J39" s="47">
        <f>Sheet1!D40*Sheet2!D39</f>
        <v>334527949</v>
      </c>
      <c r="K39" s="47">
        <f>Sheet1!E40*Sheet2!E39</f>
        <v>447039111</v>
      </c>
      <c r="L39" s="47">
        <f>Sheet1!F40*Sheet2!F39</f>
        <v>653849940</v>
      </c>
      <c r="N39" s="48">
        <f t="shared" si="0"/>
        <v>2705</v>
      </c>
      <c r="O39" s="48">
        <f t="shared" si="1"/>
        <v>3397</v>
      </c>
      <c r="P39" s="48">
        <f t="shared" si="2"/>
        <v>3871</v>
      </c>
      <c r="Q39" s="48">
        <f t="shared" si="3"/>
        <v>5799</v>
      </c>
      <c r="R39" s="48">
        <f t="shared" si="4"/>
        <v>7690</v>
      </c>
      <c r="T39" s="49">
        <f>Sheet1!B40-Sheet2!N39</f>
        <v>0</v>
      </c>
      <c r="U39" s="49">
        <f>Sheet1!C40-Sheet2!O39</f>
        <v>0</v>
      </c>
      <c r="V39" s="49">
        <f>Sheet1!D40-Sheet2!P39</f>
        <v>0</v>
      </c>
      <c r="W39" s="49">
        <f>Sheet1!E40-Sheet2!Q39</f>
        <v>0</v>
      </c>
      <c r="X39" s="49">
        <f>Sheet1!F40-Sheet2!R39</f>
        <v>0</v>
      </c>
    </row>
    <row r="40" spans="1:24" ht="12.75">
      <c r="A40" s="28" t="s">
        <v>31</v>
      </c>
      <c r="B40" s="40">
        <v>133597</v>
      </c>
      <c r="C40" s="40">
        <v>131283</v>
      </c>
      <c r="D40" s="40">
        <v>117905</v>
      </c>
      <c r="E40" s="41">
        <v>117372</v>
      </c>
      <c r="F40" s="41">
        <v>128220</v>
      </c>
      <c r="H40" s="47">
        <f>Sheet1!B41*Sheet2!B40</f>
        <v>328381426</v>
      </c>
      <c r="I40" s="47">
        <f>Sheet1!C41*Sheet2!C40</f>
        <v>340941951</v>
      </c>
      <c r="J40" s="47">
        <f>Sheet1!D41*Sheet2!D40</f>
        <v>347112320</v>
      </c>
      <c r="K40" s="47">
        <f>Sheet1!E41*Sheet2!E40</f>
        <v>396717360</v>
      </c>
      <c r="L40" s="47">
        <f>Sheet1!F41*Sheet2!F40</f>
        <v>782783100</v>
      </c>
      <c r="N40" s="48">
        <f t="shared" si="0"/>
        <v>2458</v>
      </c>
      <c r="O40" s="48">
        <f t="shared" si="1"/>
        <v>2597</v>
      </c>
      <c r="P40" s="48">
        <f t="shared" si="2"/>
        <v>2944</v>
      </c>
      <c r="Q40" s="48">
        <f t="shared" si="3"/>
        <v>3380</v>
      </c>
      <c r="R40" s="48">
        <f t="shared" si="4"/>
        <v>6105</v>
      </c>
      <c r="T40" s="49">
        <f>Sheet1!B41-Sheet2!N40</f>
        <v>0</v>
      </c>
      <c r="U40" s="49">
        <f>Sheet1!C41-Sheet2!O40</f>
        <v>0</v>
      </c>
      <c r="V40" s="49">
        <f>Sheet1!D41-Sheet2!P40</f>
        <v>0</v>
      </c>
      <c r="W40" s="49">
        <f>Sheet1!E41-Sheet2!Q40</f>
        <v>0</v>
      </c>
      <c r="X40" s="49">
        <f>Sheet1!F41-Sheet2!R40</f>
        <v>0</v>
      </c>
    </row>
    <row r="41" spans="1:24" ht="12.75">
      <c r="A41" s="28" t="s">
        <v>32</v>
      </c>
      <c r="B41" s="40">
        <v>170677</v>
      </c>
      <c r="C41" s="40">
        <v>165349</v>
      </c>
      <c r="D41" s="41">
        <v>166756</v>
      </c>
      <c r="E41" s="41">
        <v>155566</v>
      </c>
      <c r="F41" s="41">
        <v>146927</v>
      </c>
      <c r="H41" s="47">
        <f>Sheet1!B42*Sheet2!B41</f>
        <v>334356243</v>
      </c>
      <c r="I41" s="47">
        <f>Sheet1!C42*Sheet2!C41</f>
        <v>406262493</v>
      </c>
      <c r="J41" s="47">
        <f>Sheet1!D42*Sheet2!D41</f>
        <v>494098028</v>
      </c>
      <c r="K41" s="47">
        <f>Sheet1!E42*Sheet2!E41</f>
        <v>489099504</v>
      </c>
      <c r="L41" s="47">
        <f>Sheet1!F42*Sheet2!F41</f>
        <v>850119622</v>
      </c>
      <c r="N41" s="48">
        <f t="shared" si="0"/>
        <v>1959</v>
      </c>
      <c r="O41" s="48">
        <f t="shared" si="1"/>
        <v>2457</v>
      </c>
      <c r="P41" s="48">
        <f t="shared" si="2"/>
        <v>2963</v>
      </c>
      <c r="Q41" s="48">
        <f t="shared" si="3"/>
        <v>3144</v>
      </c>
      <c r="R41" s="48">
        <f t="shared" si="4"/>
        <v>5786</v>
      </c>
      <c r="T41" s="49">
        <f>Sheet1!B42-Sheet2!N41</f>
        <v>0</v>
      </c>
      <c r="U41" s="49">
        <f>Sheet1!C42-Sheet2!O41</f>
        <v>0</v>
      </c>
      <c r="V41" s="49">
        <f>Sheet1!D42-Sheet2!P41</f>
        <v>0</v>
      </c>
      <c r="W41" s="49">
        <f>Sheet1!E42-Sheet2!Q41</f>
        <v>0</v>
      </c>
      <c r="X41" s="49">
        <f>Sheet1!F42-Sheet2!R41</f>
        <v>0</v>
      </c>
    </row>
    <row r="42" spans="1:24" ht="12.75">
      <c r="A42" s="28" t="s">
        <v>33</v>
      </c>
      <c r="B42" s="40">
        <v>109032</v>
      </c>
      <c r="C42" s="40">
        <v>109108</v>
      </c>
      <c r="D42" s="41">
        <v>111144</v>
      </c>
      <c r="E42" s="41">
        <v>105729</v>
      </c>
      <c r="F42" s="41">
        <v>109002</v>
      </c>
      <c r="H42" s="47">
        <f>Sheet1!B43*Sheet2!B42</f>
        <v>257751648</v>
      </c>
      <c r="I42" s="47">
        <f>Sheet1!C43*Sheet2!C42</f>
        <v>322523248</v>
      </c>
      <c r="J42" s="47">
        <f>Sheet1!D43*Sheet2!D42</f>
        <v>352993344</v>
      </c>
      <c r="K42" s="47">
        <f>Sheet1!E43*Sheet2!E42</f>
        <v>444378987</v>
      </c>
      <c r="L42" s="47">
        <f>Sheet1!F43*Sheet2!F42</f>
        <v>672433338</v>
      </c>
      <c r="N42" s="48">
        <f t="shared" si="0"/>
        <v>2364</v>
      </c>
      <c r="O42" s="48">
        <f t="shared" si="1"/>
        <v>2956</v>
      </c>
      <c r="P42" s="48">
        <f t="shared" si="2"/>
        <v>3176</v>
      </c>
      <c r="Q42" s="48">
        <f t="shared" si="3"/>
        <v>4203</v>
      </c>
      <c r="R42" s="48">
        <f t="shared" si="4"/>
        <v>6169</v>
      </c>
      <c r="T42" s="49">
        <f>Sheet1!B43-Sheet2!N42</f>
        <v>0</v>
      </c>
      <c r="U42" s="49">
        <f>Sheet1!C43-Sheet2!O42</f>
        <v>0</v>
      </c>
      <c r="V42" s="49">
        <f>Sheet1!D43-Sheet2!P42</f>
        <v>0</v>
      </c>
      <c r="W42" s="49">
        <f>Sheet1!E43-Sheet2!Q42</f>
        <v>0</v>
      </c>
      <c r="X42" s="49">
        <f>Sheet1!F43-Sheet2!R42</f>
        <v>0</v>
      </c>
    </row>
    <row r="43" spans="2:24" ht="12.75">
      <c r="B43" s="9"/>
      <c r="C43" s="9"/>
      <c r="D43" s="9"/>
      <c r="E43" s="9"/>
      <c r="F43" s="9"/>
      <c r="N43" s="39"/>
      <c r="O43" s="39"/>
      <c r="P43" s="39"/>
      <c r="Q43" s="39"/>
      <c r="R43" s="39"/>
      <c r="T43" s="49"/>
      <c r="U43" s="49"/>
      <c r="V43" s="49"/>
      <c r="W43" s="49"/>
      <c r="X43" s="49"/>
    </row>
    <row r="44" spans="1:237" ht="12.75">
      <c r="A44" s="14" t="s">
        <v>34</v>
      </c>
      <c r="B44" s="17">
        <f aca="true" t="shared" si="9" ref="B44:L44">SUM(B46:B49)</f>
        <v>408272</v>
      </c>
      <c r="C44" s="17">
        <f t="shared" si="9"/>
        <v>378192</v>
      </c>
      <c r="D44" s="17">
        <f t="shared" si="9"/>
        <v>385548</v>
      </c>
      <c r="E44" s="17">
        <f t="shared" si="9"/>
        <v>401754</v>
      </c>
      <c r="F44" s="17">
        <f t="shared" si="9"/>
        <v>397142</v>
      </c>
      <c r="G44" s="17"/>
      <c r="H44" s="17">
        <f t="shared" si="9"/>
        <v>661365528</v>
      </c>
      <c r="I44" s="17">
        <f t="shared" si="9"/>
        <v>718885452</v>
      </c>
      <c r="J44" s="17">
        <f t="shared" si="9"/>
        <v>897595292</v>
      </c>
      <c r="K44" s="17">
        <f t="shared" si="9"/>
        <v>1097730656</v>
      </c>
      <c r="L44" s="17">
        <f t="shared" si="9"/>
        <v>2060559768</v>
      </c>
      <c r="M44" s="14"/>
      <c r="N44" s="39">
        <f t="shared" si="0"/>
        <v>1619.9139985107968</v>
      </c>
      <c r="O44" s="39">
        <f t="shared" si="1"/>
        <v>1900.8478550577483</v>
      </c>
      <c r="P44" s="39">
        <f t="shared" si="2"/>
        <v>2328.102576073537</v>
      </c>
      <c r="Q44" s="39">
        <f t="shared" si="3"/>
        <v>2732.3453058339182</v>
      </c>
      <c r="R44" s="39">
        <f t="shared" si="4"/>
        <v>5188.471045620961</v>
      </c>
      <c r="S44" s="14"/>
      <c r="T44" s="49">
        <f>Sheet1!B45-Sheet2!N44</f>
        <v>96.95122859270282</v>
      </c>
      <c r="U44" s="49">
        <f>Sheet1!C45-Sheet2!O44</f>
        <v>169.4418390658716</v>
      </c>
      <c r="V44" s="49">
        <f>Sheet1!D45-Sheet2!P44</f>
        <v>0</v>
      </c>
      <c r="W44" s="49">
        <f>Sheet1!E45-Sheet2!Q44</f>
        <v>0</v>
      </c>
      <c r="X44" s="49">
        <f>Sheet1!F45-Sheet2!R44</f>
        <v>0</v>
      </c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</row>
    <row r="45" spans="2:24" ht="12.75">
      <c r="B45" s="9"/>
      <c r="C45" s="9"/>
      <c r="D45" s="9"/>
      <c r="E45" s="9"/>
      <c r="F45" s="9"/>
      <c r="N45" s="39"/>
      <c r="O45" s="39"/>
      <c r="P45" s="39"/>
      <c r="Q45" s="39"/>
      <c r="R45" s="39"/>
      <c r="T45" s="49"/>
      <c r="U45" s="49"/>
      <c r="V45" s="49"/>
      <c r="W45" s="49"/>
      <c r="X45" s="49"/>
    </row>
    <row r="46" spans="1:24" ht="12.75">
      <c r="A46" s="28" t="s">
        <v>35</v>
      </c>
      <c r="B46" s="40">
        <v>125019</v>
      </c>
      <c r="C46" s="40">
        <v>123762</v>
      </c>
      <c r="D46" s="40">
        <v>122443</v>
      </c>
      <c r="E46" s="41">
        <v>125385</v>
      </c>
      <c r="F46" s="41">
        <v>133188</v>
      </c>
      <c r="H46" s="47">
        <f>Sheet1!B47*Sheet2!B46</f>
        <v>176276790</v>
      </c>
      <c r="I46" s="47">
        <f>Sheet1!C47*Sheet2!C46</f>
        <v>233043846</v>
      </c>
      <c r="J46" s="47">
        <f>Sheet1!D47*Sheet2!D46</f>
        <v>251742808</v>
      </c>
      <c r="K46" s="47">
        <f>Sheet1!E47*Sheet2!E46</f>
        <v>339041040</v>
      </c>
      <c r="L46" s="47">
        <f>Sheet1!F47*Sheet2!F46</f>
        <v>652088448</v>
      </c>
      <c r="N46" s="48">
        <f t="shared" si="0"/>
        <v>1410</v>
      </c>
      <c r="O46" s="48">
        <f t="shared" si="1"/>
        <v>1883</v>
      </c>
      <c r="P46" s="48">
        <f t="shared" si="2"/>
        <v>2056</v>
      </c>
      <c r="Q46" s="48">
        <f t="shared" si="3"/>
        <v>2704</v>
      </c>
      <c r="R46" s="48">
        <f t="shared" si="4"/>
        <v>4896</v>
      </c>
      <c r="T46" s="49">
        <f>Sheet1!B47-Sheet2!N46</f>
        <v>0</v>
      </c>
      <c r="U46" s="49">
        <f>Sheet1!C47-Sheet2!O46</f>
        <v>0</v>
      </c>
      <c r="V46" s="49">
        <f>Sheet1!D47-Sheet2!P46</f>
        <v>0</v>
      </c>
      <c r="W46" s="49">
        <f>Sheet1!E47-Sheet2!Q46</f>
        <v>0</v>
      </c>
      <c r="X46" s="49">
        <f>Sheet1!F47-Sheet2!R46</f>
        <v>0</v>
      </c>
    </row>
    <row r="47" spans="1:24" ht="12.75">
      <c r="A47" s="28" t="s">
        <v>36</v>
      </c>
      <c r="B47" s="40">
        <v>64305</v>
      </c>
      <c r="C47" s="40">
        <v>55657</v>
      </c>
      <c r="D47" s="40">
        <v>56424</v>
      </c>
      <c r="E47" s="41">
        <v>56650</v>
      </c>
      <c r="F47" s="41">
        <v>60255</v>
      </c>
      <c r="H47" s="47">
        <f>Sheet1!B48*Sheet2!B47</f>
        <v>83725110</v>
      </c>
      <c r="I47" s="47">
        <f>Sheet1!C48*Sheet2!C47</f>
        <v>101128769</v>
      </c>
      <c r="J47" s="47">
        <f>Sheet1!D48*Sheet2!D47</f>
        <v>137448864</v>
      </c>
      <c r="K47" s="47">
        <f>Sheet1!E48*Sheet2!E47</f>
        <v>142531400</v>
      </c>
      <c r="L47" s="47">
        <f>Sheet1!F48*Sheet2!F47</f>
        <v>382076955</v>
      </c>
      <c r="N47" s="48">
        <f t="shared" si="0"/>
        <v>1302</v>
      </c>
      <c r="O47" s="48">
        <f t="shared" si="1"/>
        <v>1817</v>
      </c>
      <c r="P47" s="48">
        <f t="shared" si="2"/>
        <v>2436</v>
      </c>
      <c r="Q47" s="48">
        <f t="shared" si="3"/>
        <v>2516</v>
      </c>
      <c r="R47" s="48">
        <f t="shared" si="4"/>
        <v>6341</v>
      </c>
      <c r="T47" s="49">
        <f>Sheet1!B48-Sheet2!N47</f>
        <v>0</v>
      </c>
      <c r="U47" s="49">
        <f>Sheet1!C48-Sheet2!O47</f>
        <v>0</v>
      </c>
      <c r="V47" s="49">
        <f>Sheet1!D48-Sheet2!P47</f>
        <v>0</v>
      </c>
      <c r="W47" s="49">
        <f>Sheet1!E48-Sheet2!Q47</f>
        <v>0</v>
      </c>
      <c r="X47" s="49">
        <f>Sheet1!F48-Sheet2!R47</f>
        <v>0</v>
      </c>
    </row>
    <row r="48" spans="1:24" ht="12.75">
      <c r="A48" s="28" t="s">
        <v>37</v>
      </c>
      <c r="B48" s="40">
        <v>95542</v>
      </c>
      <c r="C48" s="40">
        <v>91254</v>
      </c>
      <c r="D48" s="40">
        <v>92057</v>
      </c>
      <c r="E48" s="41">
        <v>88470</v>
      </c>
      <c r="F48" s="41">
        <v>92852</v>
      </c>
      <c r="H48" s="47">
        <f>Sheet1!B49*Sheet2!B48</f>
        <v>180096670</v>
      </c>
      <c r="I48" s="47">
        <f>Sheet1!C49*Sheet2!C48</f>
        <v>208059120</v>
      </c>
      <c r="J48" s="47">
        <f>Sheet1!D49*Sheet2!D48</f>
        <v>253709092</v>
      </c>
      <c r="K48" s="47">
        <f>Sheet1!E49*Sheet2!E48</f>
        <v>301948110</v>
      </c>
      <c r="L48" s="47">
        <f>Sheet1!F49*Sheet2!F48</f>
        <v>537891636</v>
      </c>
      <c r="N48" s="48">
        <f t="shared" si="0"/>
        <v>1885</v>
      </c>
      <c r="O48" s="48">
        <f t="shared" si="1"/>
        <v>2280</v>
      </c>
      <c r="P48" s="48">
        <f t="shared" si="2"/>
        <v>2756</v>
      </c>
      <c r="Q48" s="48">
        <f t="shared" si="3"/>
        <v>3413</v>
      </c>
      <c r="R48" s="48">
        <f t="shared" si="4"/>
        <v>5793</v>
      </c>
      <c r="T48" s="49">
        <f>Sheet1!B49-Sheet2!N48</f>
        <v>0</v>
      </c>
      <c r="U48" s="49">
        <f>Sheet1!C49-Sheet2!O48</f>
        <v>0</v>
      </c>
      <c r="V48" s="49">
        <f>Sheet1!D49-Sheet2!P48</f>
        <v>0</v>
      </c>
      <c r="W48" s="49">
        <f>Sheet1!E49-Sheet2!Q48</f>
        <v>0</v>
      </c>
      <c r="X48" s="49">
        <f>Sheet1!F49-Sheet2!R48</f>
        <v>0</v>
      </c>
    </row>
    <row r="49" spans="1:24" ht="13.5" thickBot="1">
      <c r="A49" s="32" t="s">
        <v>38</v>
      </c>
      <c r="B49" s="43">
        <v>123406</v>
      </c>
      <c r="C49" s="43">
        <v>107519</v>
      </c>
      <c r="D49" s="43">
        <v>114624</v>
      </c>
      <c r="E49" s="43">
        <v>131249</v>
      </c>
      <c r="F49" s="43">
        <v>110847</v>
      </c>
      <c r="H49" s="47">
        <f>Sheet1!B50*Sheet2!B49</f>
        <v>221266958</v>
      </c>
      <c r="I49" s="47">
        <f>Sheet1!C50*Sheet2!C49</f>
        <v>176653717</v>
      </c>
      <c r="J49" s="47">
        <f>Sheet1!D50*Sheet2!D49</f>
        <v>254694528</v>
      </c>
      <c r="K49" s="47">
        <f>Sheet1!E50*Sheet2!E49</f>
        <v>314210106</v>
      </c>
      <c r="L49" s="47">
        <f>Sheet1!F50*Sheet2!F49</f>
        <v>488502729</v>
      </c>
      <c r="N49" s="48">
        <f t="shared" si="0"/>
        <v>1793</v>
      </c>
      <c r="O49" s="48">
        <f t="shared" si="1"/>
        <v>1643</v>
      </c>
      <c r="P49" s="48">
        <f t="shared" si="2"/>
        <v>2222</v>
      </c>
      <c r="Q49" s="48">
        <f t="shared" si="3"/>
        <v>2394</v>
      </c>
      <c r="R49" s="48">
        <f t="shared" si="4"/>
        <v>4407</v>
      </c>
      <c r="T49" s="49">
        <f>Sheet1!B50-Sheet2!N49</f>
        <v>0</v>
      </c>
      <c r="U49" s="49">
        <f>Sheet1!C50-Sheet2!O49</f>
        <v>0</v>
      </c>
      <c r="V49" s="49">
        <f>Sheet1!D50-Sheet2!P49</f>
        <v>0</v>
      </c>
      <c r="W49" s="49">
        <f>Sheet1!E50-Sheet2!Q49</f>
        <v>0</v>
      </c>
      <c r="X49" s="49">
        <f>Sheet1!F50-Sheet2!R49</f>
        <v>0</v>
      </c>
    </row>
    <row r="50" ht="12.75">
      <c r="A50" s="42" t="s">
        <v>48</v>
      </c>
    </row>
    <row r="51" ht="12.75">
      <c r="A51" s="44" t="s">
        <v>49</v>
      </c>
    </row>
    <row r="52" ht="9" customHeight="1"/>
    <row r="53" ht="12.75">
      <c r="A53" s="44" t="s">
        <v>50</v>
      </c>
    </row>
    <row r="54" ht="12.75">
      <c r="A54" s="44" t="s">
        <v>51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Z5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45" customWidth="1"/>
    <col min="2" max="2" width="32.57421875" style="45" customWidth="1"/>
    <col min="3" max="7" width="9.140625" style="45" customWidth="1"/>
    <col min="8" max="8" width="1.7109375" style="45" customWidth="1"/>
    <col min="9" max="12" width="9.7109375" style="45" customWidth="1"/>
    <col min="13" max="13" width="1.7109375" style="45" customWidth="1"/>
    <col min="14" max="17" width="9.8515625" style="45" customWidth="1"/>
    <col min="18" max="18" width="9.57421875" style="45" bestFit="1" customWidth="1"/>
    <col min="19" max="19" width="10.7109375" style="45" customWidth="1"/>
    <col min="20" max="16384" width="9.140625" style="45" customWidth="1"/>
  </cols>
  <sheetData>
    <row r="2" spans="2:19" ht="15.75">
      <c r="B2" s="67" t="s">
        <v>53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2:19" ht="15.75">
      <c r="B3" s="67" t="s">
        <v>54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2:19" ht="6" customHeight="1">
      <c r="B4" s="56"/>
      <c r="C4" s="56"/>
      <c r="D4" s="57"/>
      <c r="E4" s="56"/>
      <c r="F4" s="56"/>
      <c r="G4" s="56"/>
      <c r="H4" s="56"/>
      <c r="I4" s="56"/>
      <c r="J4" s="56"/>
      <c r="K4" s="56"/>
      <c r="L4" s="56"/>
      <c r="M4" s="56"/>
      <c r="N4" s="57"/>
      <c r="O4" s="56"/>
      <c r="P4" s="56"/>
      <c r="Q4" s="56"/>
      <c r="S4" s="56"/>
    </row>
    <row r="5" spans="14:19" ht="12.75">
      <c r="N5" s="3"/>
      <c r="O5" s="3"/>
      <c r="P5" s="3"/>
      <c r="Q5" s="3"/>
      <c r="R5" s="58"/>
      <c r="S5" s="3" t="s">
        <v>0</v>
      </c>
    </row>
    <row r="6" spans="8:19" ht="13.5" thickBot="1">
      <c r="H6" s="5"/>
      <c r="I6" s="65" t="s">
        <v>1</v>
      </c>
      <c r="J6" s="65"/>
      <c r="K6" s="65"/>
      <c r="L6" s="65"/>
      <c r="M6" s="5"/>
      <c r="N6" s="65" t="s">
        <v>2</v>
      </c>
      <c r="O6" s="65"/>
      <c r="P6" s="65"/>
      <c r="Q6" s="66"/>
      <c r="R6" s="6" t="s">
        <v>1</v>
      </c>
      <c r="S6" s="7" t="s">
        <v>1</v>
      </c>
    </row>
    <row r="7" spans="3:19" ht="12.75">
      <c r="C7" s="8">
        <v>1987</v>
      </c>
      <c r="D7" s="8">
        <v>1992</v>
      </c>
      <c r="E7" s="8" t="s">
        <v>44</v>
      </c>
      <c r="F7" s="8" t="s">
        <v>45</v>
      </c>
      <c r="G7" s="8" t="s">
        <v>46</v>
      </c>
      <c r="H7" s="9"/>
      <c r="I7" s="8" t="s">
        <v>3</v>
      </c>
      <c r="J7" s="8" t="s">
        <v>4</v>
      </c>
      <c r="K7" s="8" t="s">
        <v>5</v>
      </c>
      <c r="L7" s="8" t="s">
        <v>43</v>
      </c>
      <c r="M7" s="8"/>
      <c r="N7" s="8" t="s">
        <v>3</v>
      </c>
      <c r="O7" s="8" t="s">
        <v>4</v>
      </c>
      <c r="P7" s="8" t="s">
        <v>5</v>
      </c>
      <c r="Q7" s="8" t="s">
        <v>43</v>
      </c>
      <c r="R7" s="10" t="s">
        <v>47</v>
      </c>
      <c r="S7" s="11" t="s">
        <v>47</v>
      </c>
    </row>
    <row r="8" spans="3:19" ht="12.75">
      <c r="C8" s="12" t="s">
        <v>6</v>
      </c>
      <c r="D8" s="12" t="s">
        <v>6</v>
      </c>
      <c r="E8" s="12" t="s">
        <v>6</v>
      </c>
      <c r="F8" s="12" t="s">
        <v>6</v>
      </c>
      <c r="G8" s="12" t="s">
        <v>6</v>
      </c>
      <c r="H8" s="9"/>
      <c r="I8" s="12" t="s">
        <v>6</v>
      </c>
      <c r="J8" s="12" t="s">
        <v>6</v>
      </c>
      <c r="K8" s="12" t="s">
        <v>6</v>
      </c>
      <c r="L8" s="12" t="s">
        <v>6</v>
      </c>
      <c r="M8" s="9"/>
      <c r="N8" s="12" t="s">
        <v>6</v>
      </c>
      <c r="O8" s="12" t="s">
        <v>6</v>
      </c>
      <c r="P8" s="12" t="s">
        <v>6</v>
      </c>
      <c r="Q8" s="12" t="s">
        <v>6</v>
      </c>
      <c r="R8" s="13" t="s">
        <v>6</v>
      </c>
      <c r="S8" s="12" t="s">
        <v>6</v>
      </c>
    </row>
    <row r="9" spans="2:20" ht="12.75">
      <c r="B9" s="59" t="s">
        <v>7</v>
      </c>
      <c r="C9" s="15">
        <v>2261</v>
      </c>
      <c r="D9" s="15">
        <v>2911</v>
      </c>
      <c r="E9" s="15">
        <v>3247</v>
      </c>
      <c r="F9" s="16">
        <v>4084</v>
      </c>
      <c r="G9" s="16">
        <v>7034</v>
      </c>
      <c r="H9" s="16"/>
      <c r="I9" s="15">
        <v>650</v>
      </c>
      <c r="J9" s="15">
        <v>336</v>
      </c>
      <c r="K9" s="15">
        <v>837</v>
      </c>
      <c r="L9" s="15">
        <v>2950</v>
      </c>
      <c r="M9" s="17"/>
      <c r="N9" s="18">
        <v>0.2874834144183989</v>
      </c>
      <c r="O9" s="18">
        <v>0.11542425283407763</v>
      </c>
      <c r="P9" s="18">
        <v>0.25777640899291654</v>
      </c>
      <c r="Q9" s="50">
        <v>0.9085309516476747</v>
      </c>
      <c r="R9" s="19">
        <v>4773</v>
      </c>
      <c r="S9" s="20">
        <v>2.1110128261831047</v>
      </c>
      <c r="T9" s="64"/>
    </row>
    <row r="10" spans="3:19" ht="12.75"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9"/>
      <c r="N10" s="9"/>
      <c r="O10" s="8"/>
      <c r="P10" s="9"/>
      <c r="Q10" s="9"/>
      <c r="R10" s="19"/>
      <c r="S10" s="20"/>
    </row>
    <row r="11" spans="2:182" ht="12.75">
      <c r="B11" s="60" t="s">
        <v>8</v>
      </c>
      <c r="C11" s="15">
        <v>3021.5351143648577</v>
      </c>
      <c r="D11" s="15">
        <v>4023.4957463989936</v>
      </c>
      <c r="E11" s="15">
        <v>4441.648443804377</v>
      </c>
      <c r="F11" s="15">
        <v>5917.8126341604775</v>
      </c>
      <c r="G11" s="15">
        <v>9447.415955502447</v>
      </c>
      <c r="H11" s="15"/>
      <c r="I11" s="15">
        <v>1001.9606320341359</v>
      </c>
      <c r="J11" s="15">
        <v>418.1526974053836</v>
      </c>
      <c r="K11" s="15">
        <v>1476.1641903561003</v>
      </c>
      <c r="L11" s="15">
        <v>3529.6033213419696</v>
      </c>
      <c r="M11" s="17"/>
      <c r="N11" s="18">
        <v>0.33160648283405875</v>
      </c>
      <c r="O11" s="50">
        <v>0.13839081181529855</v>
      </c>
      <c r="P11" s="50">
        <v>0.36688598258796695</v>
      </c>
      <c r="Q11" s="50">
        <v>0.7946606684429037</v>
      </c>
      <c r="R11" s="19">
        <v>6425.880841137589</v>
      </c>
      <c r="S11" s="20">
        <v>2.1266940802997563</v>
      </c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</row>
    <row r="12" spans="3:19" ht="12.75"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9"/>
      <c r="N12" s="9"/>
      <c r="O12" s="9"/>
      <c r="P12" s="9"/>
      <c r="Q12" s="9"/>
      <c r="R12" s="19"/>
      <c r="S12" s="20"/>
    </row>
    <row r="13" spans="2:19" ht="12.75">
      <c r="B13" s="45" t="s">
        <v>9</v>
      </c>
      <c r="C13" s="21">
        <v>3961</v>
      </c>
      <c r="D13" s="21">
        <v>5126</v>
      </c>
      <c r="E13" s="21">
        <v>5330</v>
      </c>
      <c r="F13" s="23">
        <v>7475</v>
      </c>
      <c r="G13" s="23">
        <v>13204</v>
      </c>
      <c r="H13" s="23"/>
      <c r="I13" s="24">
        <v>1165</v>
      </c>
      <c r="J13" s="24">
        <v>204</v>
      </c>
      <c r="K13" s="24">
        <v>2145</v>
      </c>
      <c r="L13" s="24">
        <v>5729</v>
      </c>
      <c r="M13" s="25"/>
      <c r="N13" s="26">
        <v>0.29411764705882354</v>
      </c>
      <c r="O13" s="26">
        <v>0.03979711275848615</v>
      </c>
      <c r="P13" s="27">
        <v>0.4024390243902439</v>
      </c>
      <c r="Q13" s="27">
        <v>0.7664214046822743</v>
      </c>
      <c r="R13" s="54">
        <v>9243</v>
      </c>
      <c r="S13" s="27">
        <v>2.3335016409997476</v>
      </c>
    </row>
    <row r="14" spans="2:19" ht="12.75">
      <c r="B14" s="61" t="s">
        <v>10</v>
      </c>
      <c r="C14" s="21">
        <v>3290</v>
      </c>
      <c r="D14" s="21">
        <v>5327</v>
      </c>
      <c r="E14" s="21">
        <v>4934</v>
      </c>
      <c r="F14" s="23">
        <v>6824</v>
      </c>
      <c r="G14" s="23">
        <v>9209</v>
      </c>
      <c r="H14" s="23"/>
      <c r="I14" s="24">
        <v>2037</v>
      </c>
      <c r="J14" s="24">
        <v>-393</v>
      </c>
      <c r="K14" s="24">
        <v>1890</v>
      </c>
      <c r="L14" s="24">
        <v>2385</v>
      </c>
      <c r="M14" s="25"/>
      <c r="N14" s="26">
        <v>0.6191489361702127</v>
      </c>
      <c r="O14" s="26">
        <v>-0.07377510794067955</v>
      </c>
      <c r="P14" s="27">
        <v>0.38305634373733277</v>
      </c>
      <c r="Q14" s="27">
        <v>0.34950175849941384</v>
      </c>
      <c r="R14" s="54">
        <v>5919</v>
      </c>
      <c r="S14" s="27">
        <v>1.7990881458966566</v>
      </c>
    </row>
    <row r="15" spans="2:19" ht="12.75">
      <c r="B15" s="61" t="s">
        <v>11</v>
      </c>
      <c r="C15" s="21">
        <v>2449</v>
      </c>
      <c r="D15" s="21">
        <v>3480</v>
      </c>
      <c r="E15" s="21">
        <v>3894</v>
      </c>
      <c r="F15" s="23">
        <v>5629</v>
      </c>
      <c r="G15" s="23">
        <v>7881</v>
      </c>
      <c r="H15" s="23"/>
      <c r="I15" s="24">
        <v>1031</v>
      </c>
      <c r="J15" s="24">
        <v>414</v>
      </c>
      <c r="K15" s="24">
        <v>1735</v>
      </c>
      <c r="L15" s="24">
        <v>2252</v>
      </c>
      <c r="M15" s="25"/>
      <c r="N15" s="26">
        <v>0.4209881584320131</v>
      </c>
      <c r="O15" s="26">
        <v>0.11896551724137931</v>
      </c>
      <c r="P15" s="27">
        <v>0.4455572675911659</v>
      </c>
      <c r="Q15" s="51">
        <v>0.4000710605791437</v>
      </c>
      <c r="R15" s="24">
        <v>5432</v>
      </c>
      <c r="S15" s="27">
        <v>2.218048182931809</v>
      </c>
    </row>
    <row r="16" spans="2:19" ht="12.75">
      <c r="B16" s="61" t="s">
        <v>12</v>
      </c>
      <c r="C16" s="21">
        <v>2907</v>
      </c>
      <c r="D16" s="21">
        <v>3825</v>
      </c>
      <c r="E16" s="23">
        <v>4070</v>
      </c>
      <c r="F16" s="23">
        <v>4903</v>
      </c>
      <c r="G16" s="23">
        <v>9721</v>
      </c>
      <c r="H16" s="23"/>
      <c r="I16" s="24">
        <v>918</v>
      </c>
      <c r="J16" s="24">
        <v>245</v>
      </c>
      <c r="K16" s="24">
        <v>833</v>
      </c>
      <c r="L16" s="24">
        <v>4818</v>
      </c>
      <c r="M16" s="25"/>
      <c r="N16" s="26">
        <v>0.3157894736842105</v>
      </c>
      <c r="O16" s="26">
        <v>0.06405228758169934</v>
      </c>
      <c r="P16" s="27">
        <v>0.20466830466830466</v>
      </c>
      <c r="Q16" s="51">
        <v>0.9826636753008362</v>
      </c>
      <c r="R16" s="24">
        <v>6814</v>
      </c>
      <c r="S16" s="27">
        <v>2.3439972480220157</v>
      </c>
    </row>
    <row r="17" spans="2:19" ht="12.75">
      <c r="B17" s="61" t="s">
        <v>13</v>
      </c>
      <c r="C17" s="21">
        <v>4017</v>
      </c>
      <c r="D17" s="21">
        <v>4924</v>
      </c>
      <c r="E17" s="23">
        <v>5783</v>
      </c>
      <c r="F17" s="23">
        <v>6071</v>
      </c>
      <c r="G17" s="23">
        <v>13212</v>
      </c>
      <c r="H17" s="23"/>
      <c r="I17" s="24">
        <v>907</v>
      </c>
      <c r="J17" s="24">
        <v>859</v>
      </c>
      <c r="K17" s="24">
        <v>288</v>
      </c>
      <c r="L17" s="24">
        <v>7141</v>
      </c>
      <c r="M17" s="25"/>
      <c r="N17" s="26">
        <v>0.22579039083893454</v>
      </c>
      <c r="O17" s="26">
        <v>0.17445166531275386</v>
      </c>
      <c r="P17" s="27">
        <v>0.049801141276154245</v>
      </c>
      <c r="Q17" s="51">
        <v>1.1762477351342449</v>
      </c>
      <c r="R17" s="24">
        <v>9195</v>
      </c>
      <c r="S17" s="27">
        <v>2.289021657953697</v>
      </c>
    </row>
    <row r="18" spans="2:19" ht="12.75">
      <c r="B18" s="61" t="s">
        <v>14</v>
      </c>
      <c r="C18" s="21" t="s">
        <v>15</v>
      </c>
      <c r="D18" s="21" t="s">
        <v>15</v>
      </c>
      <c r="E18" s="21" t="s">
        <v>15</v>
      </c>
      <c r="F18" s="21" t="s">
        <v>15</v>
      </c>
      <c r="G18" s="21" t="s">
        <v>15</v>
      </c>
      <c r="H18" s="21"/>
      <c r="I18" s="21" t="s">
        <v>15</v>
      </c>
      <c r="J18" s="21" t="s">
        <v>15</v>
      </c>
      <c r="K18" s="21" t="s">
        <v>15</v>
      </c>
      <c r="L18" s="21" t="s">
        <v>15</v>
      </c>
      <c r="M18" s="9"/>
      <c r="N18" s="9" t="s">
        <v>15</v>
      </c>
      <c r="O18" s="9" t="s">
        <v>15</v>
      </c>
      <c r="P18" s="9" t="s">
        <v>15</v>
      </c>
      <c r="Q18" s="52" t="s">
        <v>15</v>
      </c>
      <c r="R18" s="9" t="s">
        <v>15</v>
      </c>
      <c r="S18" s="9" t="s">
        <v>15</v>
      </c>
    </row>
    <row r="19" spans="3:19" ht="12.75"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9"/>
      <c r="N19" s="9"/>
      <c r="O19" s="9"/>
      <c r="P19" s="9"/>
      <c r="Q19" s="52"/>
      <c r="R19" s="30"/>
      <c r="S19" s="20"/>
    </row>
    <row r="20" spans="2:182" ht="12.75">
      <c r="B20" s="62" t="s">
        <v>16</v>
      </c>
      <c r="C20" s="15">
        <v>2859.445073190145</v>
      </c>
      <c r="D20" s="15">
        <v>3980.2305829628826</v>
      </c>
      <c r="E20" s="15">
        <v>4147.782034746328</v>
      </c>
      <c r="F20" s="15">
        <v>5653.504106003806</v>
      </c>
      <c r="G20" s="15">
        <v>8755.533910435108</v>
      </c>
      <c r="H20" s="15"/>
      <c r="I20" s="30">
        <v>1120.7855097727374</v>
      </c>
      <c r="J20" s="15">
        <v>167.55145178344492</v>
      </c>
      <c r="K20" s="15">
        <v>1505.722071257478</v>
      </c>
      <c r="L20" s="15">
        <v>3102.029804431302</v>
      </c>
      <c r="M20" s="31"/>
      <c r="N20" s="18">
        <v>0.3919590973371386</v>
      </c>
      <c r="O20" s="50">
        <v>0.05859579306292316</v>
      </c>
      <c r="P20" s="50">
        <v>0.3783002114758434</v>
      </c>
      <c r="Q20" s="53">
        <v>0.7478767636402616</v>
      </c>
      <c r="R20" s="30">
        <v>5896.088837244963</v>
      </c>
      <c r="S20" s="20">
        <v>2.061969608203378</v>
      </c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</row>
    <row r="21" spans="3:19" ht="12.75"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9"/>
      <c r="N21" s="9"/>
      <c r="O21" s="9"/>
      <c r="P21" s="9"/>
      <c r="Q21" s="52"/>
      <c r="R21" s="30"/>
      <c r="S21" s="20"/>
    </row>
    <row r="22" spans="2:19" ht="12.75">
      <c r="B22" s="61" t="s">
        <v>17</v>
      </c>
      <c r="C22" s="21">
        <v>2534</v>
      </c>
      <c r="D22" s="21">
        <v>3523</v>
      </c>
      <c r="E22" s="21">
        <v>3874</v>
      </c>
      <c r="F22" s="23">
        <v>5325</v>
      </c>
      <c r="G22" s="23">
        <v>8344</v>
      </c>
      <c r="H22" s="23"/>
      <c r="I22" s="24">
        <v>989</v>
      </c>
      <c r="J22" s="24">
        <v>351</v>
      </c>
      <c r="K22" s="24">
        <v>1451</v>
      </c>
      <c r="L22" s="24">
        <v>3019</v>
      </c>
      <c r="M22" s="25"/>
      <c r="N22" s="26">
        <v>0.39029202841357535</v>
      </c>
      <c r="O22" s="26">
        <v>0.0996309963099631</v>
      </c>
      <c r="P22" s="27">
        <v>0.37454827052142486</v>
      </c>
      <c r="Q22" s="27">
        <v>0.5669483568075118</v>
      </c>
      <c r="R22" s="54">
        <v>5810</v>
      </c>
      <c r="S22" s="27">
        <v>2.292817679558011</v>
      </c>
    </row>
    <row r="23" spans="2:19" ht="12.75">
      <c r="B23" s="61" t="s">
        <v>18</v>
      </c>
      <c r="C23" s="21">
        <v>3379</v>
      </c>
      <c r="D23" s="21">
        <v>4696</v>
      </c>
      <c r="E23" s="21">
        <v>4339</v>
      </c>
      <c r="F23" s="23">
        <v>5979</v>
      </c>
      <c r="G23" s="23">
        <v>9600</v>
      </c>
      <c r="H23" s="23"/>
      <c r="I23" s="24">
        <v>1317</v>
      </c>
      <c r="J23" s="24">
        <v>-357</v>
      </c>
      <c r="K23" s="24">
        <v>1640</v>
      </c>
      <c r="L23" s="24">
        <v>3621</v>
      </c>
      <c r="M23" s="25"/>
      <c r="N23" s="26">
        <v>0.3897602841077242</v>
      </c>
      <c r="O23" s="26">
        <v>-0.0760221465076661</v>
      </c>
      <c r="P23" s="27">
        <v>0.37796727356533766</v>
      </c>
      <c r="Q23" s="27">
        <v>0.6056196688409433</v>
      </c>
      <c r="R23" s="54">
        <v>6221</v>
      </c>
      <c r="S23" s="27">
        <v>1.8410772417875112</v>
      </c>
    </row>
    <row r="24" spans="2:19" ht="12.75">
      <c r="B24" s="61" t="s">
        <v>19</v>
      </c>
      <c r="C24" s="21">
        <v>3239</v>
      </c>
      <c r="D24" s="21">
        <v>3809</v>
      </c>
      <c r="E24" s="21">
        <v>5052</v>
      </c>
      <c r="F24" s="23">
        <v>6531</v>
      </c>
      <c r="G24" s="23">
        <v>9460</v>
      </c>
      <c r="H24" s="23"/>
      <c r="I24" s="24">
        <v>570</v>
      </c>
      <c r="J24" s="24">
        <v>1243</v>
      </c>
      <c r="K24" s="24">
        <v>1479</v>
      </c>
      <c r="L24" s="24">
        <v>2929</v>
      </c>
      <c r="M24" s="25"/>
      <c r="N24" s="26">
        <v>0.17598024081506639</v>
      </c>
      <c r="O24" s="26">
        <v>0.3263323707009714</v>
      </c>
      <c r="P24" s="27">
        <v>0.29275534441805223</v>
      </c>
      <c r="Q24" s="27">
        <v>0.448476496708008</v>
      </c>
      <c r="R24" s="54">
        <v>6221</v>
      </c>
      <c r="S24" s="27">
        <v>1.9206545230009262</v>
      </c>
    </row>
    <row r="25" spans="3:19" ht="12.75"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9"/>
      <c r="N25" s="9"/>
      <c r="O25" s="9"/>
      <c r="P25" s="9"/>
      <c r="Q25" s="9"/>
      <c r="R25" s="19"/>
      <c r="S25" s="20"/>
    </row>
    <row r="26" spans="2:182" ht="12.75">
      <c r="B26" s="60" t="s">
        <v>20</v>
      </c>
      <c r="C26" s="15">
        <v>2182.925992217488</v>
      </c>
      <c r="D26" s="15">
        <v>3025.89552238806</v>
      </c>
      <c r="E26" s="15">
        <v>2863.398151878029</v>
      </c>
      <c r="F26" s="15">
        <v>3237.7290819416803</v>
      </c>
      <c r="G26" s="15">
        <v>7333.905696898898</v>
      </c>
      <c r="H26" s="15"/>
      <c r="I26" s="30">
        <v>842.9695301705719</v>
      </c>
      <c r="J26" s="15">
        <v>-162.49737051003103</v>
      </c>
      <c r="K26" s="15">
        <v>374.3309300636515</v>
      </c>
      <c r="L26" s="15">
        <v>4096.176614957218</v>
      </c>
      <c r="M26" s="31"/>
      <c r="N26" s="18">
        <v>0.3861649607801205</v>
      </c>
      <c r="O26" s="50">
        <v>-0.07444016475563647</v>
      </c>
      <c r="P26" s="50">
        <v>0.12370913909420993</v>
      </c>
      <c r="Q26" s="50">
        <v>1.4305298801253474</v>
      </c>
      <c r="R26" s="19">
        <v>5150.97970468141</v>
      </c>
      <c r="S26" s="20">
        <v>2.359667585179503</v>
      </c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</row>
    <row r="27" spans="3:19" ht="12.75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9"/>
      <c r="N27" s="9"/>
      <c r="O27" s="9"/>
      <c r="P27" s="9"/>
      <c r="Q27" s="9"/>
      <c r="R27" s="19"/>
      <c r="S27" s="20"/>
    </row>
    <row r="28" spans="2:19" ht="12.75">
      <c r="B28" s="61" t="s">
        <v>21</v>
      </c>
      <c r="C28" s="21">
        <v>2933</v>
      </c>
      <c r="D28" s="21">
        <v>3233</v>
      </c>
      <c r="E28" s="21">
        <v>3584</v>
      </c>
      <c r="F28" s="23">
        <v>3980</v>
      </c>
      <c r="G28" s="23">
        <v>8553</v>
      </c>
      <c r="H28" s="23"/>
      <c r="I28" s="24">
        <v>300</v>
      </c>
      <c r="J28" s="24">
        <v>351</v>
      </c>
      <c r="K28" s="24">
        <v>396</v>
      </c>
      <c r="L28" s="24">
        <v>4573</v>
      </c>
      <c r="M28" s="25"/>
      <c r="N28" s="26">
        <v>0.10228435049437436</v>
      </c>
      <c r="O28" s="26">
        <v>0.10856789359727807</v>
      </c>
      <c r="P28" s="27">
        <v>0.11049107142857142</v>
      </c>
      <c r="Q28" s="27">
        <v>1.148994974874372</v>
      </c>
      <c r="R28" s="54">
        <v>5620</v>
      </c>
      <c r="S28" s="27">
        <v>1.916126832594613</v>
      </c>
    </row>
    <row r="29" spans="2:19" ht="12.75">
      <c r="B29" s="61" t="s">
        <v>22</v>
      </c>
      <c r="C29" s="21">
        <v>2334</v>
      </c>
      <c r="D29" s="21">
        <v>2927</v>
      </c>
      <c r="E29" s="21">
        <v>2678</v>
      </c>
      <c r="F29" s="23">
        <v>3342</v>
      </c>
      <c r="G29" s="23">
        <v>6788</v>
      </c>
      <c r="H29" s="23"/>
      <c r="I29" s="24">
        <v>593</v>
      </c>
      <c r="J29" s="24">
        <v>-249</v>
      </c>
      <c r="K29" s="24">
        <v>664</v>
      </c>
      <c r="L29" s="24">
        <v>3446</v>
      </c>
      <c r="M29" s="25"/>
      <c r="N29" s="26">
        <v>0.254070265638389</v>
      </c>
      <c r="O29" s="26">
        <v>-0.0850700375811411</v>
      </c>
      <c r="P29" s="27">
        <v>0.2479462285287528</v>
      </c>
      <c r="Q29" s="27">
        <v>1.031119090365051</v>
      </c>
      <c r="R29" s="54">
        <v>4454</v>
      </c>
      <c r="S29" s="27">
        <v>1.908311910882605</v>
      </c>
    </row>
    <row r="30" spans="2:19" ht="12.75">
      <c r="B30" s="61" t="s">
        <v>23</v>
      </c>
      <c r="C30" s="21">
        <v>2085</v>
      </c>
      <c r="D30" s="21">
        <v>2624</v>
      </c>
      <c r="E30" s="21">
        <v>2656</v>
      </c>
      <c r="F30" s="23">
        <v>2831</v>
      </c>
      <c r="G30" s="23">
        <v>7279</v>
      </c>
      <c r="H30" s="23"/>
      <c r="I30" s="24">
        <v>539</v>
      </c>
      <c r="J30" s="24">
        <v>32</v>
      </c>
      <c r="K30" s="24">
        <v>175</v>
      </c>
      <c r="L30" s="24">
        <v>4448</v>
      </c>
      <c r="M30" s="25"/>
      <c r="N30" s="26">
        <v>0.25851318944844126</v>
      </c>
      <c r="O30" s="26">
        <v>0.012195121951219513</v>
      </c>
      <c r="P30" s="27">
        <v>0.06588855421686747</v>
      </c>
      <c r="Q30" s="27">
        <v>1.5711762628046626</v>
      </c>
      <c r="R30" s="54">
        <v>5194</v>
      </c>
      <c r="S30" s="27">
        <v>2.4911270983213427</v>
      </c>
    </row>
    <row r="31" spans="3:19" ht="12.75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9"/>
      <c r="N31" s="9"/>
      <c r="O31" s="9"/>
      <c r="P31" s="9"/>
      <c r="Q31" s="9"/>
      <c r="R31" s="19"/>
      <c r="S31" s="20"/>
    </row>
    <row r="32" spans="2:182" ht="12.75">
      <c r="B32" s="60" t="s">
        <v>24</v>
      </c>
      <c r="C32" s="15">
        <v>1341.5303296439274</v>
      </c>
      <c r="D32" s="15">
        <v>1782.522675299982</v>
      </c>
      <c r="E32" s="15">
        <v>2187.8528238378685</v>
      </c>
      <c r="F32" s="15">
        <v>2983.3286650976383</v>
      </c>
      <c r="G32" s="15">
        <v>6416.304046754555</v>
      </c>
      <c r="H32" s="15"/>
      <c r="I32" s="30">
        <v>440.99234565605457</v>
      </c>
      <c r="J32" s="15">
        <v>405.33014853788654</v>
      </c>
      <c r="K32" s="15">
        <v>795.4758412597698</v>
      </c>
      <c r="L32" s="15">
        <v>3432.975381656917</v>
      </c>
      <c r="M32" s="31"/>
      <c r="N32" s="18">
        <v>0.32872335116948415</v>
      </c>
      <c r="O32" s="50">
        <v>0.302140130253686</v>
      </c>
      <c r="P32" s="50">
        <v>0.44626407971270193</v>
      </c>
      <c r="Q32" s="50">
        <v>1.5691070917809224</v>
      </c>
      <c r="R32" s="19">
        <v>5074.773717110627</v>
      </c>
      <c r="S32" s="20">
        <v>3.782824439353218</v>
      </c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</row>
    <row r="33" spans="3:19" ht="12.75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9"/>
      <c r="N33" s="9"/>
      <c r="O33" s="9"/>
      <c r="P33" s="9"/>
      <c r="Q33" s="9"/>
      <c r="R33" s="19"/>
      <c r="S33" s="20"/>
    </row>
    <row r="34" spans="2:19" ht="12.75">
      <c r="B34" s="61" t="s">
        <v>25</v>
      </c>
      <c r="C34" s="21">
        <v>886</v>
      </c>
      <c r="D34" s="21">
        <v>817</v>
      </c>
      <c r="E34" s="21">
        <v>1608</v>
      </c>
      <c r="F34" s="23">
        <v>2447</v>
      </c>
      <c r="G34" s="23">
        <v>4402</v>
      </c>
      <c r="H34" s="23"/>
      <c r="I34" s="24">
        <v>-69</v>
      </c>
      <c r="J34" s="24">
        <v>791</v>
      </c>
      <c r="K34" s="24">
        <v>839</v>
      </c>
      <c r="L34" s="24">
        <v>1955</v>
      </c>
      <c r="M34" s="25"/>
      <c r="N34" s="26">
        <v>-0.07787810383747178</v>
      </c>
      <c r="O34" s="26">
        <v>0.9681762545899633</v>
      </c>
      <c r="P34" s="27">
        <v>0.5217661691542289</v>
      </c>
      <c r="Q34" s="27">
        <v>0.7989374744585206</v>
      </c>
      <c r="R34" s="54">
        <v>3516</v>
      </c>
      <c r="S34" s="27">
        <v>3.9683972911963883</v>
      </c>
    </row>
    <row r="35" spans="2:19" ht="12.75">
      <c r="B35" s="61" t="s">
        <v>26</v>
      </c>
      <c r="C35" s="21">
        <v>978</v>
      </c>
      <c r="D35" s="21">
        <v>1264</v>
      </c>
      <c r="E35" s="21">
        <v>1616</v>
      </c>
      <c r="F35" s="23">
        <v>2179</v>
      </c>
      <c r="G35" s="23">
        <v>5791</v>
      </c>
      <c r="H35" s="23"/>
      <c r="I35" s="24">
        <v>286</v>
      </c>
      <c r="J35" s="24">
        <v>352</v>
      </c>
      <c r="K35" s="24">
        <v>563</v>
      </c>
      <c r="L35" s="24">
        <v>3612</v>
      </c>
      <c r="M35" s="25"/>
      <c r="N35" s="26">
        <v>0.29243353783231085</v>
      </c>
      <c r="O35" s="26">
        <v>0.27848101265822783</v>
      </c>
      <c r="P35" s="27">
        <v>0.34839108910891087</v>
      </c>
      <c r="Q35" s="27">
        <v>1.6576411197797154</v>
      </c>
      <c r="R35" s="54">
        <v>4813</v>
      </c>
      <c r="S35" s="27">
        <v>4.921267893660532</v>
      </c>
    </row>
    <row r="36" spans="2:19" ht="12.75">
      <c r="B36" s="61" t="s">
        <v>27</v>
      </c>
      <c r="C36" s="21">
        <v>1811</v>
      </c>
      <c r="D36" s="21">
        <v>2805</v>
      </c>
      <c r="E36" s="21">
        <v>2895</v>
      </c>
      <c r="F36" s="23">
        <v>3804</v>
      </c>
      <c r="G36" s="23">
        <v>7587</v>
      </c>
      <c r="H36" s="23"/>
      <c r="I36" s="24">
        <v>994</v>
      </c>
      <c r="J36" s="24">
        <v>90</v>
      </c>
      <c r="K36" s="24">
        <v>909</v>
      </c>
      <c r="L36" s="24">
        <v>3783</v>
      </c>
      <c r="M36" s="25"/>
      <c r="N36" s="26">
        <v>0.548868028713418</v>
      </c>
      <c r="O36" s="26">
        <v>0.03208556149732621</v>
      </c>
      <c r="P36" s="27">
        <v>0.3139896373056995</v>
      </c>
      <c r="Q36" s="27">
        <v>0.9944794952681388</v>
      </c>
      <c r="R36" s="54">
        <v>5776</v>
      </c>
      <c r="S36" s="27">
        <v>3.1893981225842074</v>
      </c>
    </row>
    <row r="37" spans="3:19" ht="12.75"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9"/>
      <c r="N37" s="9"/>
      <c r="O37" s="9"/>
      <c r="P37" s="9"/>
      <c r="Q37" s="9"/>
      <c r="R37" s="19"/>
      <c r="S37" s="20"/>
    </row>
    <row r="38" spans="2:182" ht="12.75">
      <c r="B38" s="62" t="s">
        <v>28</v>
      </c>
      <c r="C38" s="15">
        <v>2155.016580538445</v>
      </c>
      <c r="D38" s="15">
        <v>2656.8808506889495</v>
      </c>
      <c r="E38" s="15">
        <v>3009.2961149622793</v>
      </c>
      <c r="F38" s="15">
        <v>3708.62313989334</v>
      </c>
      <c r="G38" s="15">
        <v>6132.916985870645</v>
      </c>
      <c r="H38" s="15"/>
      <c r="I38" s="30">
        <v>501.8642701505046</v>
      </c>
      <c r="J38" s="15">
        <v>352.41526427332974</v>
      </c>
      <c r="K38" s="15">
        <v>699.3270249310608</v>
      </c>
      <c r="L38" s="15">
        <v>2424.2938459773045</v>
      </c>
      <c r="M38" s="31"/>
      <c r="N38" s="18">
        <v>0.23288186025237473</v>
      </c>
      <c r="O38" s="50">
        <v>0.1635325071073358</v>
      </c>
      <c r="P38" s="50">
        <v>0.26321354408863307</v>
      </c>
      <c r="Q38" s="50">
        <v>0.8056016268800096</v>
      </c>
      <c r="R38" s="19">
        <v>3977.9004053321996</v>
      </c>
      <c r="S38" s="20">
        <v>1.845879257382927</v>
      </c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</row>
    <row r="39" spans="3:19" ht="12.75"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9"/>
      <c r="N39" s="9"/>
      <c r="O39" s="9"/>
      <c r="P39" s="9"/>
      <c r="Q39" s="9"/>
      <c r="R39" s="19"/>
      <c r="S39" s="20"/>
    </row>
    <row r="40" spans="2:19" ht="12.75">
      <c r="B40" s="61" t="s">
        <v>29</v>
      </c>
      <c r="C40" s="21">
        <v>1646</v>
      </c>
      <c r="D40" s="21">
        <v>2037</v>
      </c>
      <c r="E40" s="21">
        <v>2320</v>
      </c>
      <c r="F40" s="23">
        <v>2951</v>
      </c>
      <c r="G40" s="23">
        <v>5510</v>
      </c>
      <c r="H40" s="23"/>
      <c r="I40" s="24">
        <v>391</v>
      </c>
      <c r="J40" s="24">
        <v>283</v>
      </c>
      <c r="K40" s="24">
        <v>631</v>
      </c>
      <c r="L40" s="24">
        <v>2559</v>
      </c>
      <c r="M40" s="25"/>
      <c r="N40" s="26">
        <v>0.23754556500607532</v>
      </c>
      <c r="O40" s="26">
        <v>0.13892979872361316</v>
      </c>
      <c r="P40" s="27">
        <v>0.27198275862068966</v>
      </c>
      <c r="Q40" s="27">
        <v>0.8671636733310742</v>
      </c>
      <c r="R40" s="54">
        <v>3864</v>
      </c>
      <c r="S40" s="27">
        <v>2.347509113001215</v>
      </c>
    </row>
    <row r="41" spans="2:19" ht="12.75">
      <c r="B41" s="61" t="s">
        <v>30</v>
      </c>
      <c r="C41" s="21">
        <v>2705</v>
      </c>
      <c r="D41" s="21">
        <v>3397</v>
      </c>
      <c r="E41" s="21">
        <v>3871</v>
      </c>
      <c r="F41" s="23">
        <v>5799</v>
      </c>
      <c r="G41" s="23">
        <v>7690</v>
      </c>
      <c r="H41" s="23"/>
      <c r="I41" s="24">
        <v>692</v>
      </c>
      <c r="J41" s="24">
        <v>474</v>
      </c>
      <c r="K41" s="24">
        <v>1928</v>
      </c>
      <c r="L41" s="24">
        <v>1891</v>
      </c>
      <c r="M41" s="25"/>
      <c r="N41" s="26">
        <v>0.25582255083179295</v>
      </c>
      <c r="O41" s="26">
        <v>0.13953488372093023</v>
      </c>
      <c r="P41" s="27">
        <v>0.4980625161456988</v>
      </c>
      <c r="Q41" s="27">
        <v>0.32609070529401624</v>
      </c>
      <c r="R41" s="54">
        <v>4985</v>
      </c>
      <c r="S41" s="27">
        <v>1.8428835489833642</v>
      </c>
    </row>
    <row r="42" spans="2:19" ht="12.75">
      <c r="B42" s="61" t="s">
        <v>31</v>
      </c>
      <c r="C42" s="21">
        <v>2458</v>
      </c>
      <c r="D42" s="21">
        <v>2597</v>
      </c>
      <c r="E42" s="21">
        <v>2944</v>
      </c>
      <c r="F42" s="23">
        <v>3380</v>
      </c>
      <c r="G42" s="23">
        <v>6105</v>
      </c>
      <c r="H42" s="23"/>
      <c r="I42" s="24">
        <v>139</v>
      </c>
      <c r="J42" s="24">
        <v>347</v>
      </c>
      <c r="K42" s="24">
        <v>436</v>
      </c>
      <c r="L42" s="24">
        <v>2725</v>
      </c>
      <c r="M42" s="25"/>
      <c r="N42" s="26">
        <v>0.05655004068348251</v>
      </c>
      <c r="O42" s="26">
        <v>0.13361571043511744</v>
      </c>
      <c r="P42" s="27">
        <v>0.1480978260869565</v>
      </c>
      <c r="Q42" s="27">
        <v>0.8062130177514792</v>
      </c>
      <c r="R42" s="54">
        <v>3647</v>
      </c>
      <c r="S42" s="27">
        <v>1.483726606997559</v>
      </c>
    </row>
    <row r="43" spans="2:19" ht="12.75">
      <c r="B43" s="61" t="s">
        <v>32</v>
      </c>
      <c r="C43" s="21">
        <v>1959</v>
      </c>
      <c r="D43" s="21">
        <v>2457</v>
      </c>
      <c r="E43" s="23">
        <v>2963</v>
      </c>
      <c r="F43" s="23">
        <v>3144</v>
      </c>
      <c r="G43" s="23">
        <v>5786</v>
      </c>
      <c r="H43" s="23"/>
      <c r="I43" s="24">
        <v>498</v>
      </c>
      <c r="J43" s="24">
        <v>506</v>
      </c>
      <c r="K43" s="24">
        <v>181</v>
      </c>
      <c r="L43" s="24">
        <v>2642</v>
      </c>
      <c r="M43" s="25"/>
      <c r="N43" s="26">
        <v>0.2542113323124043</v>
      </c>
      <c r="O43" s="26">
        <v>0.20594220594220594</v>
      </c>
      <c r="P43" s="27">
        <v>0.061086736415794804</v>
      </c>
      <c r="Q43" s="27">
        <v>0.8403307888040712</v>
      </c>
      <c r="R43" s="54">
        <v>3827</v>
      </c>
      <c r="S43" s="27">
        <v>1.953547728432874</v>
      </c>
    </row>
    <row r="44" spans="2:19" ht="12.75">
      <c r="B44" s="61" t="s">
        <v>33</v>
      </c>
      <c r="C44" s="21">
        <v>2364</v>
      </c>
      <c r="D44" s="21">
        <v>2956</v>
      </c>
      <c r="E44" s="23">
        <v>3176</v>
      </c>
      <c r="F44" s="23">
        <v>4203</v>
      </c>
      <c r="G44" s="23">
        <v>6169</v>
      </c>
      <c r="H44" s="23"/>
      <c r="I44" s="24">
        <v>592</v>
      </c>
      <c r="J44" s="24">
        <v>220</v>
      </c>
      <c r="K44" s="24">
        <v>1027</v>
      </c>
      <c r="L44" s="24">
        <v>1966</v>
      </c>
      <c r="M44" s="25"/>
      <c r="N44" s="26">
        <v>0.25042301184433163</v>
      </c>
      <c r="O44" s="26">
        <v>0.07442489851150202</v>
      </c>
      <c r="P44" s="27">
        <v>0.32336272040302266</v>
      </c>
      <c r="Q44" s="27">
        <v>0.46776112300737566</v>
      </c>
      <c r="R44" s="54">
        <v>3805</v>
      </c>
      <c r="S44" s="27">
        <v>1.609560067681895</v>
      </c>
    </row>
    <row r="45" spans="3:19" ht="12.75"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9"/>
      <c r="N45" s="9"/>
      <c r="O45" s="9"/>
      <c r="P45" s="9"/>
      <c r="Q45" s="9"/>
      <c r="R45" s="19"/>
      <c r="S45" s="20"/>
    </row>
    <row r="46" spans="2:182" ht="12.75">
      <c r="B46" s="60" t="s">
        <v>34</v>
      </c>
      <c r="C46" s="15">
        <v>1716.8652271034996</v>
      </c>
      <c r="D46" s="15">
        <v>2070.28969412362</v>
      </c>
      <c r="E46" s="15">
        <v>2328.102576073537</v>
      </c>
      <c r="F46" s="15">
        <v>2732.3453058339182</v>
      </c>
      <c r="G46" s="15">
        <v>5188.471045620961</v>
      </c>
      <c r="H46" s="15"/>
      <c r="I46" s="30">
        <v>353.42446702012035</v>
      </c>
      <c r="J46" s="15">
        <v>257.812881949917</v>
      </c>
      <c r="K46" s="15">
        <v>404.2427297603813</v>
      </c>
      <c r="L46" s="15">
        <v>2456.125739787043</v>
      </c>
      <c r="M46" s="31"/>
      <c r="N46" s="18">
        <v>0.20585451987770645</v>
      </c>
      <c r="O46" s="50">
        <v>0.15016489231648641</v>
      </c>
      <c r="P46" s="50">
        <v>0.19525901660419673</v>
      </c>
      <c r="Q46" s="50">
        <v>1.0549903449397937</v>
      </c>
      <c r="R46" s="19">
        <v>3471.6058185174616</v>
      </c>
      <c r="S46" s="20">
        <v>2.022060767329047</v>
      </c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</row>
    <row r="47" spans="3:19" ht="12.75"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9"/>
      <c r="N47" s="9"/>
      <c r="O47" s="9"/>
      <c r="P47" s="9"/>
      <c r="Q47" s="9"/>
      <c r="R47" s="19"/>
      <c r="S47" s="20"/>
    </row>
    <row r="48" spans="2:19" ht="12.75">
      <c r="B48" s="61" t="s">
        <v>35</v>
      </c>
      <c r="C48" s="21">
        <v>1410</v>
      </c>
      <c r="D48" s="21">
        <v>1883</v>
      </c>
      <c r="E48" s="21">
        <v>2056</v>
      </c>
      <c r="F48" s="23">
        <v>2704</v>
      </c>
      <c r="G48" s="23">
        <v>4896</v>
      </c>
      <c r="H48" s="23"/>
      <c r="I48" s="24">
        <v>473</v>
      </c>
      <c r="J48" s="24">
        <v>173</v>
      </c>
      <c r="K48" s="24">
        <v>648</v>
      </c>
      <c r="L48" s="24">
        <v>2192</v>
      </c>
      <c r="M48" s="25"/>
      <c r="N48" s="26">
        <v>0.3354609929078014</v>
      </c>
      <c r="O48" s="26">
        <v>0.09187466808284653</v>
      </c>
      <c r="P48" s="27">
        <v>0.3151750972762646</v>
      </c>
      <c r="Q48" s="27">
        <v>0.8106508875739645</v>
      </c>
      <c r="R48" s="54">
        <v>3486</v>
      </c>
      <c r="S48" s="27">
        <v>2.472340425531915</v>
      </c>
    </row>
    <row r="49" spans="2:19" ht="12.75">
      <c r="B49" s="61" t="s">
        <v>36</v>
      </c>
      <c r="C49" s="21">
        <v>1302</v>
      </c>
      <c r="D49" s="21">
        <v>1817</v>
      </c>
      <c r="E49" s="21">
        <v>2436</v>
      </c>
      <c r="F49" s="23">
        <v>2516</v>
      </c>
      <c r="G49" s="23">
        <v>6341</v>
      </c>
      <c r="H49" s="23"/>
      <c r="I49" s="24">
        <v>515</v>
      </c>
      <c r="J49" s="24">
        <v>619</v>
      </c>
      <c r="K49" s="24">
        <v>80</v>
      </c>
      <c r="L49" s="24">
        <v>3825</v>
      </c>
      <c r="M49" s="25"/>
      <c r="N49" s="26">
        <v>0.3955453149001536</v>
      </c>
      <c r="O49" s="26">
        <v>0.3406714364336819</v>
      </c>
      <c r="P49" s="27">
        <v>0.03284072249589491</v>
      </c>
      <c r="Q49" s="27">
        <v>1.5202702702702702</v>
      </c>
      <c r="R49" s="54">
        <v>5039</v>
      </c>
      <c r="S49" s="27">
        <v>3.870199692780338</v>
      </c>
    </row>
    <row r="50" spans="2:19" ht="12.75">
      <c r="B50" s="61" t="s">
        <v>37</v>
      </c>
      <c r="C50" s="21">
        <v>1885</v>
      </c>
      <c r="D50" s="21">
        <v>2280</v>
      </c>
      <c r="E50" s="21">
        <v>2756</v>
      </c>
      <c r="F50" s="23">
        <v>3413</v>
      </c>
      <c r="G50" s="23">
        <v>5793</v>
      </c>
      <c r="H50" s="23"/>
      <c r="I50" s="24">
        <v>395</v>
      </c>
      <c r="J50" s="24">
        <v>476</v>
      </c>
      <c r="K50" s="24">
        <v>657</v>
      </c>
      <c r="L50" s="24">
        <v>2380</v>
      </c>
      <c r="M50" s="25"/>
      <c r="N50" s="26">
        <v>0.20954907161803712</v>
      </c>
      <c r="O50" s="26">
        <v>0.20877192982456141</v>
      </c>
      <c r="P50" s="27">
        <v>0.238388969521045</v>
      </c>
      <c r="Q50" s="27">
        <v>0.6973337239964841</v>
      </c>
      <c r="R50" s="54">
        <v>3908</v>
      </c>
      <c r="S50" s="27">
        <v>2.0732095490716183</v>
      </c>
    </row>
    <row r="51" spans="2:19" ht="13.5" thickBot="1">
      <c r="B51" s="63" t="s">
        <v>38</v>
      </c>
      <c r="C51" s="33">
        <v>1793</v>
      </c>
      <c r="D51" s="33">
        <v>1643</v>
      </c>
      <c r="E51" s="33">
        <v>2222</v>
      </c>
      <c r="F51" s="34">
        <v>2394</v>
      </c>
      <c r="G51" s="34">
        <v>4407</v>
      </c>
      <c r="H51" s="34"/>
      <c r="I51" s="35">
        <v>-150</v>
      </c>
      <c r="J51" s="35">
        <v>579</v>
      </c>
      <c r="K51" s="35">
        <v>172</v>
      </c>
      <c r="L51" s="35">
        <v>2013</v>
      </c>
      <c r="M51" s="36"/>
      <c r="N51" s="37">
        <v>-0.08365867261572783</v>
      </c>
      <c r="O51" s="37">
        <v>0.3524041387705417</v>
      </c>
      <c r="P51" s="38">
        <v>0.0774077407740774</v>
      </c>
      <c r="Q51" s="38">
        <v>0.8408521303258145</v>
      </c>
      <c r="R51" s="55">
        <v>2614</v>
      </c>
      <c r="S51" s="38">
        <v>1.4578918014500837</v>
      </c>
    </row>
    <row r="52" s="1" customFormat="1" ht="12.75">
      <c r="B52" s="42" t="s">
        <v>48</v>
      </c>
    </row>
    <row r="53" s="1" customFormat="1" ht="12.75">
      <c r="B53" s="44" t="s">
        <v>55</v>
      </c>
    </row>
    <row r="54" s="1" customFormat="1" ht="9" customHeight="1"/>
    <row r="55" s="1" customFormat="1" ht="12.75">
      <c r="B55" s="44" t="s">
        <v>50</v>
      </c>
    </row>
    <row r="56" s="1" customFormat="1" ht="12.75">
      <c r="B56" s="44" t="s">
        <v>51</v>
      </c>
    </row>
  </sheetData>
  <sheetProtection/>
  <mergeCells count="4">
    <mergeCell ref="B2:S2"/>
    <mergeCell ref="B3:S3"/>
    <mergeCell ref="I6:L6"/>
    <mergeCell ref="N6:Q6"/>
  </mergeCells>
  <printOptions horizontalCentered="1" verticalCentered="1"/>
  <pageMargins left="0.25" right="0.25" top="0.75" bottom="0.75" header="0.5" footer="0.5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MAppler</dc:creator>
  <cp:keywords/>
  <dc:description/>
  <cp:lastModifiedBy>James Palma</cp:lastModifiedBy>
  <cp:lastPrinted>2009-03-19T20:33:03Z</cp:lastPrinted>
  <dcterms:created xsi:type="dcterms:W3CDTF">2004-07-20T13:10:37Z</dcterms:created>
  <dcterms:modified xsi:type="dcterms:W3CDTF">2009-05-01T19:30:25Z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