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B2" sheetId="1" r:id="rId1"/>
  </sheets>
  <calcPr calcId="171027"/>
</workbook>
</file>

<file path=xl/calcChain.xml><?xml version="1.0" encoding="utf-8"?>
<calcChain xmlns="http://schemas.openxmlformats.org/spreadsheetml/2006/main">
  <c r="R67" i="1" l="1"/>
  <c r="Q67" i="1"/>
  <c r="K67" i="1"/>
  <c r="R65" i="1"/>
  <c r="Q65" i="1"/>
  <c r="K65" i="1"/>
  <c r="R64" i="1"/>
  <c r="Q64" i="1"/>
  <c r="K64" i="1"/>
  <c r="K60" i="1"/>
  <c r="K58" i="1"/>
  <c r="K56" i="1"/>
  <c r="K54" i="1"/>
  <c r="R48" i="1"/>
  <c r="Q48" i="1"/>
  <c r="K48" i="1"/>
  <c r="K47" i="1"/>
  <c r="R41" i="1"/>
  <c r="Q41" i="1"/>
  <c r="K41" i="1"/>
  <c r="K40" i="1"/>
  <c r="R39" i="1"/>
  <c r="Q39" i="1"/>
  <c r="K39" i="1"/>
  <c r="P38" i="1"/>
  <c r="R38" i="1" s="1"/>
  <c r="O38" i="1"/>
  <c r="N38" i="1"/>
  <c r="J38" i="1"/>
  <c r="K38" i="1" s="1"/>
  <c r="I38" i="1"/>
  <c r="G38" i="1"/>
  <c r="F38" i="1"/>
  <c r="E38" i="1"/>
  <c r="R36" i="1"/>
  <c r="Q36" i="1"/>
  <c r="K36" i="1"/>
  <c r="R35" i="1"/>
  <c r="Q35" i="1"/>
  <c r="K35" i="1"/>
  <c r="R34" i="1"/>
  <c r="Q34" i="1"/>
  <c r="K34" i="1"/>
  <c r="P33" i="1"/>
  <c r="R33" i="1" s="1"/>
  <c r="O33" i="1"/>
  <c r="N33" i="1"/>
  <c r="J33" i="1"/>
  <c r="K33" i="1" s="1"/>
  <c r="I33" i="1"/>
  <c r="G33" i="1"/>
  <c r="F33" i="1"/>
  <c r="E33" i="1"/>
  <c r="R31" i="1"/>
  <c r="Q31" i="1"/>
  <c r="K31" i="1"/>
  <c r="R30" i="1"/>
  <c r="Q30" i="1"/>
  <c r="K30" i="1"/>
  <c r="R29" i="1"/>
  <c r="Q29" i="1"/>
  <c r="K29" i="1"/>
  <c r="R28" i="1"/>
  <c r="Q28" i="1"/>
  <c r="K28" i="1"/>
  <c r="R27" i="1"/>
  <c r="Q27" i="1"/>
  <c r="K27" i="1"/>
  <c r="R26" i="1"/>
  <c r="Q26" i="1"/>
  <c r="K26" i="1"/>
  <c r="P25" i="1"/>
  <c r="R25" i="1" s="1"/>
  <c r="O25" i="1"/>
  <c r="N25" i="1"/>
  <c r="J25" i="1"/>
  <c r="K25" i="1" s="1"/>
  <c r="I25" i="1"/>
  <c r="G25" i="1"/>
  <c r="F25" i="1"/>
  <c r="E25" i="1"/>
  <c r="P22" i="1"/>
  <c r="R22" i="1" s="1"/>
  <c r="O22" i="1"/>
  <c r="O19" i="1" s="1"/>
  <c r="N22" i="1"/>
  <c r="J22" i="1"/>
  <c r="K22" i="1" s="1"/>
  <c r="I22" i="1"/>
  <c r="I19" i="1" s="1"/>
  <c r="G22" i="1"/>
  <c r="F22" i="1"/>
  <c r="E22" i="1"/>
  <c r="R21" i="1"/>
  <c r="P21" i="1"/>
  <c r="O21" i="1"/>
  <c r="N21" i="1"/>
  <c r="Q21" i="1" s="1"/>
  <c r="J21" i="1"/>
  <c r="I21" i="1"/>
  <c r="K21" i="1" s="1"/>
  <c r="G21" i="1"/>
  <c r="G19" i="1" s="1"/>
  <c r="F21" i="1"/>
  <c r="E21" i="1"/>
  <c r="Q20" i="1"/>
  <c r="P20" i="1"/>
  <c r="R20" i="1" s="1"/>
  <c r="O20" i="1"/>
  <c r="N20" i="1"/>
  <c r="K20" i="1"/>
  <c r="J20" i="1"/>
  <c r="I20" i="1"/>
  <c r="G20" i="1"/>
  <c r="F20" i="1"/>
  <c r="F19" i="1" s="1"/>
  <c r="F15" i="1" s="1"/>
  <c r="E20" i="1"/>
  <c r="P19" i="1"/>
  <c r="P15" i="1" s="1"/>
  <c r="J19" i="1"/>
  <c r="J15" i="1" s="1"/>
  <c r="E19" i="1"/>
  <c r="E15" i="1" s="1"/>
  <c r="P18" i="1"/>
  <c r="R18" i="1" s="1"/>
  <c r="O18" i="1"/>
  <c r="O15" i="1" s="1"/>
  <c r="N18" i="1"/>
  <c r="J18" i="1"/>
  <c r="K18" i="1" s="1"/>
  <c r="I18" i="1"/>
  <c r="G18" i="1"/>
  <c r="F18" i="1"/>
  <c r="E18" i="1"/>
  <c r="R17" i="1"/>
  <c r="P17" i="1"/>
  <c r="O17" i="1"/>
  <c r="N17" i="1"/>
  <c r="Q17" i="1" s="1"/>
  <c r="J17" i="1"/>
  <c r="K17" i="1" s="1"/>
  <c r="I17" i="1"/>
  <c r="G17" i="1"/>
  <c r="G15" i="1" s="1"/>
  <c r="F17" i="1"/>
  <c r="E17" i="1"/>
  <c r="R13" i="1"/>
  <c r="Q13" i="1"/>
  <c r="K13" i="1"/>
  <c r="R15" i="1" l="1"/>
  <c r="I15" i="1"/>
  <c r="K15" i="1" s="1"/>
  <c r="K19" i="1"/>
  <c r="Q25" i="1"/>
  <c r="Q18" i="1"/>
  <c r="N19" i="1"/>
  <c r="N15" i="1" s="1"/>
  <c r="Q15" i="1" s="1"/>
  <c r="R19" i="1"/>
  <c r="Q22" i="1"/>
  <c r="Q33" i="1"/>
  <c r="Q38" i="1"/>
  <c r="Q19" i="1" l="1"/>
</calcChain>
</file>

<file path=xl/sharedStrings.xml><?xml version="1.0" encoding="utf-8"?>
<sst xmlns="http://schemas.openxmlformats.org/spreadsheetml/2006/main" count="83" uniqueCount="75">
  <si>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</si>
  <si>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</si>
  <si>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</si>
  <si>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</si>
  <si>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</si>
  <si>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</si>
  <si>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</si>
  <si>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</si>
  <si>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</si>
  <si>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</si>
  <si>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</si>
  <si>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</si>
  <si>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</si>
  <si>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</si>
  <si>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</si>
  <si>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</si>
  <si>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</si>
  <si>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</si>
  <si>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</si>
  <si>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</si>
  <si>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</si>
  <si>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</si>
  <si>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</si>
  <si>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</si>
  <si>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</si>
  <si>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</si>
  <si>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</si>
  <si>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</si>
  <si>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</si>
  <si>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</si>
  <si>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</si>
  <si>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</si>
  <si>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</si>
  <si>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</si>
  <si>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</si>
  <si>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</si>
  <si>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</si>
  <si>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</si>
  <si>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</si>
  <si>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</si>
  <si>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</si>
  <si>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</si>
  <si>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</si>
  <si>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</si>
  <si>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</si>
  <si>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</si>
  <si>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</si>
  <si>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</si>
  <si>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</si>
  <si>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</si>
  <si>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</si>
  <si>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</si>
  <si>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</si>
  <si>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</si>
  <si>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</si>
  <si>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</si>
  <si>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</si>
  <si>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</si>
  <si>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</si>
  <si>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</si>
  <si>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</si>
  <si>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</si>
  <si>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</si>
  <si>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</si>
  <si>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</si>
  <si>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</si>
  <si>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</si>
  <si>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</si>
  <si>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</si>
  <si>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</si>
  <si>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</si>
  <si>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Table 1B.2</t>
  </si>
  <si>
    <t xml:space="preserve">BUILDINGS </t>
  </si>
  <si>
    <t>ALL NEW CONSTRUCTION(1)</t>
  </si>
  <si>
    <t>NEW HOUSING CONSTRUCTION AND VALUE :  YEAR TO DATE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</si>
</sst>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41" fontId="4" fillId="0" borderId="0" xfId="0" applyNumberFormat="1" applyFont="1"/>
    <xf numFmtId="42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49" fontId="5" fillId="0" borderId="0" xfId="0" applyNumberFormat="1" applyFont="1"/>
    <xf numFmtId="49" fontId="7" fillId="0" borderId="0" xfId="0" applyNumberFormat="1" applyFont="1"/>
    <xf numFmtId="0" fontId="7" fillId="0" borderId="0" xfId="0" applyFont="1"/>
    <xf numFmtId="3" fontId="1" fillId="0" borderId="0" xfId="0" applyNumberFormat="1" applyFont="1"/>
    <xf numFmtId="0" fontId="8" fillId="0" borderId="0" xfId="0" applyFont="1"/>
    <xf numFmtId="0" fontId="11" fillId="0" borderId="0" xfId="0" applyFont="1"/>
    <xf numFmtId="41" fontId="11" fillId="0" borderId="0" xfId="0" applyNumberFormat="1" applyFont="1"/>
    <xf numFmtId="42" fontId="11" fillId="0" borderId="0" xfId="0" applyNumberFormat="1" applyFont="1"/>
    <xf numFmtId="0" fontId="11" fillId="0" borderId="0" xfId="0" applyNumberFormat="1" applyFont="1" applyAlignment="1">
      <alignment horizontal="center"/>
    </xf>
    <xf numFmtId="41" fontId="10" fillId="0" borderId="1" xfId="0" applyNumberFormat="1" applyFont="1" applyBorder="1" applyAlignment="1">
      <alignment horizontal="centerContinuous"/>
    </xf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0" fontId="3" fillId="0" borderId="1" xfId="0" applyNumberFormat="1" applyFont="1" applyBorder="1" applyAlignment="1">
      <alignment horizontal="centerContinuous"/>
    </xf>
    <xf numFmtId="0" fontId="3" fillId="0" borderId="0" xfId="0" applyFont="1" applyBorder="1"/>
    <xf numFmtId="0" fontId="9" fillId="0" borderId="0" xfId="0" applyFont="1" applyBorder="1"/>
    <xf numFmtId="41" fontId="9" fillId="0" borderId="0" xfId="0" applyNumberFormat="1" applyFont="1" applyBorder="1" applyAlignment="1">
      <alignment horizontal="centerContinuous"/>
    </xf>
    <xf numFmtId="42" fontId="9" fillId="0" borderId="0" xfId="0" applyNumberFormat="1" applyFont="1" applyBorder="1" applyAlignment="1">
      <alignment horizontal="centerContinuous"/>
    </xf>
    <xf numFmtId="41" fontId="9" fillId="0" borderId="0" xfId="0" applyNumberFormat="1" applyFont="1" applyBorder="1"/>
    <xf numFmtId="42" fontId="9" fillId="0" borderId="0" xfId="0" applyNumberFormat="1" applyFont="1" applyBorder="1"/>
    <xf numFmtId="0" fontId="9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41" fontId="12" fillId="0" borderId="0" xfId="0" applyNumberFormat="1" applyFont="1" applyBorder="1"/>
    <xf numFmtId="42" fontId="12" fillId="0" borderId="0" xfId="0" applyNumberFormat="1" applyFont="1" applyBorder="1"/>
    <xf numFmtId="0" fontId="12" fillId="0" borderId="0" xfId="0" applyFont="1" applyBorder="1"/>
    <xf numFmtId="0" fontId="0" fillId="0" borderId="5" xfId="0" applyBorder="1"/>
    <xf numFmtId="0" fontId="4" fillId="0" borderId="6" xfId="0" applyFont="1" applyBorder="1"/>
    <xf numFmtId="41" fontId="0" fillId="0" borderId="6" xfId="0" applyNumberFormat="1" applyBorder="1"/>
    <xf numFmtId="41" fontId="3" fillId="0" borderId="6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0" fontId="3" fillId="0" borderId="6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Continuous"/>
    </xf>
    <xf numFmtId="0" fontId="0" fillId="0" borderId="2" xfId="0" applyBorder="1"/>
    <xf numFmtId="42" fontId="3" fillId="0" borderId="3" xfId="0" applyNumberFormat="1" applyFont="1" applyBorder="1" applyAlignment="1">
      <alignment horizontal="centerContinuous"/>
    </xf>
    <xf numFmtId="0" fontId="6" fillId="0" borderId="2" xfId="0" applyFont="1" applyBorder="1"/>
    <xf numFmtId="42" fontId="9" fillId="0" borderId="4" xfId="0" applyNumberFormat="1" applyFont="1" applyBorder="1"/>
    <xf numFmtId="42" fontId="9" fillId="0" borderId="4" xfId="0" applyNumberFormat="1" applyFont="1" applyBorder="1" applyAlignment="1">
      <alignment horizontal="center"/>
    </xf>
    <xf numFmtId="49" fontId="5" fillId="0" borderId="8" xfId="0" applyNumberFormat="1" applyFont="1" applyBorder="1"/>
    <xf numFmtId="0" fontId="11" fillId="0" borderId="9" xfId="0" applyFont="1" applyBorder="1"/>
    <xf numFmtId="41" fontId="11" fillId="0" borderId="9" xfId="0" applyNumberFormat="1" applyFont="1" applyBorder="1"/>
    <xf numFmtId="42" fontId="11" fillId="0" borderId="9" xfId="0" applyNumberFormat="1" applyFont="1" applyBorder="1"/>
    <xf numFmtId="0" fontId="11" fillId="0" borderId="9" xfId="0" applyNumberFormat="1" applyFont="1" applyBorder="1" applyAlignment="1">
      <alignment horizontal="center"/>
    </xf>
    <xf numFmtId="42" fontId="11" fillId="0" borderId="10" xfId="0" applyNumberFormat="1" applyFont="1" applyBorder="1"/>
    <xf numFmtId="0" fontId="12" fillId="0" borderId="2" xfId="0" applyFont="1" applyBorder="1"/>
    <xf numFmtId="41" fontId="9" fillId="0" borderId="2" xfId="0" applyNumberFormat="1" applyFont="1" applyBorder="1"/>
    <xf numFmtId="3" fontId="9" fillId="0" borderId="2" xfId="0" applyNumberFormat="1" applyFont="1" applyBorder="1"/>
    <xf numFmtId="0" fontId="9" fillId="0" borderId="2" xfId="0" applyFont="1" applyBorder="1"/>
    <xf numFmtId="3" fontId="13" fillId="0" borderId="2" xfId="0" applyNumberFormat="1" applyFont="1" applyBorder="1"/>
    <xf numFmtId="3" fontId="12" fillId="0" borderId="2" xfId="0" applyNumberFormat="1" applyFont="1" applyBorder="1"/>
    <xf numFmtId="0" fontId="14" fillId="0" borderId="2" xfId="0" applyFont="1" applyBorder="1"/>
    <xf numFmtId="42" fontId="12" fillId="0" borderId="2" xfId="0" applyNumberFormat="1" applyFont="1" applyBorder="1"/>
    <xf numFmtId="41" fontId="9" fillId="0" borderId="1" xfId="0" applyNumberFormat="1" applyFont="1" applyBorder="1" applyAlignment="1">
      <alignment horizontal="centerContinuous"/>
    </xf>
    <xf numFmtId="42" fontId="9" fillId="0" borderId="1" xfId="0" applyNumberFormat="1" applyFont="1" applyBorder="1" applyAlignment="1">
      <alignment horizontal="centerContinuous"/>
    </xf>
    <xf numFmtId="0" fontId="9" fillId="0" borderId="1" xfId="0" applyNumberFormat="1" applyFont="1" applyBorder="1" applyAlignment="1">
      <alignment horizontal="center"/>
    </xf>
    <xf numFmtId="42" fontId="9" fillId="0" borderId="3" xfId="0" applyNumberFormat="1" applyFont="1" applyBorder="1" applyAlignment="1">
      <alignment horizontal="centerContinuous"/>
    </xf>
    <xf numFmtId="41" fontId="9" fillId="0" borderId="0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41" fontId="15" fillId="0" borderId="0" xfId="0" applyNumberFormat="1" applyFont="1" applyBorder="1" applyAlignment="1">
      <alignment horizontal="center"/>
    </xf>
    <xf numFmtId="42" fontId="15" fillId="0" borderId="0" xfId="0" applyNumberFormat="1" applyFont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16" fillId="0" borderId="0" xfId="0" applyFont="1"/>
    <xf numFmtId="42" fontId="15" fillId="0" borderId="4" xfId="0" applyNumberFormat="1" applyFont="1" applyBorder="1" applyAlignment="1">
      <alignment horizontal="center"/>
    </xf>
    <xf numFmtId="41" fontId="0" fillId="0" borderId="0" xfId="0" applyNumberFormat="1" applyBorder="1"/>
    <xf numFmtId="42" fontId="0" fillId="0" borderId="0" xfId="0" applyNumberFormat="1" applyBorder="1"/>
    <xf numFmtId="42" fontId="6" fillId="0" borderId="0" xfId="0" applyNumberFormat="1" applyFont="1" applyBorder="1"/>
    <xf numFmtId="42" fontId="6" fillId="0" borderId="4" xfId="0" applyNumberFormat="1" applyFont="1" applyBorder="1"/>
    <xf numFmtId="41" fontId="6" fillId="0" borderId="0" xfId="0" applyNumberFormat="1" applyFont="1" applyBorder="1"/>
    <xf numFmtId="1" fontId="6" fillId="0" borderId="0" xfId="0" applyNumberFormat="1" applyFont="1" applyBorder="1" applyAlignment="1">
      <alignment horizontal="center"/>
    </xf>
    <xf numFmtId="41" fontId="6" fillId="0" borderId="0" xfId="0" applyNumberFormat="1" applyFont="1" applyBorder="1" applyAlignment="1">
      <alignment horizontal="right"/>
    </xf>
    <xf numFmtId="42" fontId="6" fillId="0" borderId="0" xfId="0" applyNumberFormat="1" applyFont="1" applyBorder="1" applyAlignment="1">
      <alignment horizontal="right"/>
    </xf>
    <xf numFmtId="41" fontId="17" fillId="0" borderId="0" xfId="0" applyNumberFormat="1" applyFont="1" applyBorder="1"/>
    <xf numFmtId="42" fontId="17" fillId="0" borderId="0" xfId="0" applyNumberFormat="1" applyFont="1" applyBorder="1"/>
    <xf numFmtId="0" fontId="17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abSelected="1" workbookViewId="0">
      <selection activeCell="L29" sqref="L29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" style="1" bestFit="1" customWidth="1"/>
    <col min="7" max="7" width="15.28515625" style="3" bestFit="1" customWidth="1"/>
    <col min="8" max="8" width="4.28515625" style="1" customWidth="1"/>
    <col min="9" max="9" width="8" style="1" bestFit="1" customWidth="1"/>
    <col min="10" max="10" width="15.2851562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71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74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5"/>
      <c r="D4" s="36"/>
      <c r="E4" s="37"/>
      <c r="F4" s="38"/>
      <c r="G4" s="39"/>
      <c r="H4" s="38"/>
      <c r="I4" s="38"/>
      <c r="J4" s="39"/>
      <c r="K4" s="39"/>
      <c r="L4" s="40"/>
      <c r="M4" s="38"/>
      <c r="N4" s="38"/>
      <c r="O4" s="38"/>
      <c r="P4" s="39"/>
      <c r="Q4" s="39"/>
      <c r="R4" s="41"/>
      <c r="S4"/>
      <c r="T4"/>
    </row>
    <row r="5" spans="1:20" ht="18.75" x14ac:dyDescent="0.3">
      <c r="B5" s="10"/>
      <c r="C5" s="42"/>
      <c r="D5" s="24"/>
      <c r="E5" s="20" t="s">
        <v>63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3"/>
      <c r="S5"/>
      <c r="T5"/>
    </row>
    <row r="6" spans="1:20" ht="15" x14ac:dyDescent="0.25">
      <c r="B6" s="10"/>
      <c r="C6" s="44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5"/>
      <c r="S6"/>
      <c r="T6"/>
    </row>
    <row r="7" spans="1:20" ht="15" x14ac:dyDescent="0.25">
      <c r="B7" s="10"/>
      <c r="C7" s="55"/>
      <c r="D7" s="25"/>
      <c r="E7" s="61" t="s">
        <v>73</v>
      </c>
      <c r="F7" s="61"/>
      <c r="G7" s="62"/>
      <c r="H7" s="28"/>
      <c r="I7" s="61" t="s">
        <v>0</v>
      </c>
      <c r="J7" s="62"/>
      <c r="K7" s="62"/>
      <c r="L7" s="63"/>
      <c r="M7" s="26"/>
      <c r="N7" s="61" t="s">
        <v>1</v>
      </c>
      <c r="O7" s="61"/>
      <c r="P7" s="62"/>
      <c r="Q7" s="62"/>
      <c r="R7" s="64"/>
      <c r="S7"/>
      <c r="T7"/>
    </row>
    <row r="8" spans="1:20" ht="15" x14ac:dyDescent="0.25">
      <c r="B8" s="10"/>
      <c r="C8" s="55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65"/>
      <c r="N8" s="28"/>
      <c r="O8" s="28"/>
      <c r="P8" s="29"/>
      <c r="Q8" s="29"/>
      <c r="R8" s="45"/>
      <c r="S8"/>
      <c r="T8"/>
    </row>
    <row r="9" spans="1:20" ht="15" x14ac:dyDescent="0.25">
      <c r="B9" s="10"/>
      <c r="C9" s="55"/>
      <c r="D9" s="25"/>
      <c r="E9" s="65"/>
      <c r="F9" s="65"/>
      <c r="G9" s="31"/>
      <c r="H9" s="28"/>
      <c r="I9" s="28"/>
      <c r="J9" s="29"/>
      <c r="K9" s="29"/>
      <c r="L9" s="30" t="s">
        <v>11</v>
      </c>
      <c r="M9" s="65"/>
      <c r="N9" s="65"/>
      <c r="O9" s="65"/>
      <c r="P9" s="31"/>
      <c r="Q9" s="62" t="s">
        <v>2</v>
      </c>
      <c r="R9" s="64"/>
      <c r="S9"/>
      <c r="T9"/>
    </row>
    <row r="10" spans="1:20" ht="15" x14ac:dyDescent="0.25">
      <c r="B10" s="10"/>
      <c r="C10" s="55"/>
      <c r="D10" s="25"/>
      <c r="E10" s="65"/>
      <c r="F10" s="65"/>
      <c r="G10" s="31"/>
      <c r="H10" s="28"/>
      <c r="I10" s="65"/>
      <c r="J10" s="31" t="s">
        <v>3</v>
      </c>
      <c r="K10" s="31" t="s">
        <v>4</v>
      </c>
      <c r="L10" s="30" t="s">
        <v>10</v>
      </c>
      <c r="M10" s="65"/>
      <c r="N10" s="65" t="s">
        <v>3</v>
      </c>
      <c r="O10" s="65"/>
      <c r="P10" s="31"/>
      <c r="Q10" s="31"/>
      <c r="R10" s="46"/>
      <c r="S10"/>
      <c r="T10"/>
    </row>
    <row r="11" spans="1:20" ht="17.25" x14ac:dyDescent="0.4">
      <c r="B11" s="10"/>
      <c r="C11" s="66" t="s">
        <v>5</v>
      </c>
      <c r="D11" s="25"/>
      <c r="E11" s="67" t="s">
        <v>6</v>
      </c>
      <c r="F11" s="67" t="s">
        <v>7</v>
      </c>
      <c r="G11" s="68" t="s">
        <v>8</v>
      </c>
      <c r="H11" s="28"/>
      <c r="I11" s="67" t="s">
        <v>7</v>
      </c>
      <c r="J11" s="68" t="s">
        <v>8</v>
      </c>
      <c r="K11" s="68" t="s">
        <v>8</v>
      </c>
      <c r="L11" s="69" t="s">
        <v>12</v>
      </c>
      <c r="M11" s="65"/>
      <c r="N11" s="70" t="s">
        <v>72</v>
      </c>
      <c r="O11" s="67" t="s">
        <v>7</v>
      </c>
      <c r="P11" s="68" t="s">
        <v>8</v>
      </c>
      <c r="Q11" s="68" t="s">
        <v>9</v>
      </c>
      <c r="R11" s="71" t="s">
        <v>10</v>
      </c>
      <c r="S11"/>
      <c r="T11"/>
    </row>
    <row r="12" spans="1:20" ht="15" x14ac:dyDescent="0.25">
      <c r="B12" s="5"/>
      <c r="C12" s="53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6"/>
      <c r="S12"/>
      <c r="T12"/>
    </row>
    <row r="13" spans="1:20" ht="15" x14ac:dyDescent="0.25">
      <c r="A13" s="2"/>
      <c r="B13" s="14">
        <v>1</v>
      </c>
      <c r="C13" s="54" t="s">
        <v>64</v>
      </c>
      <c r="D13" s="34"/>
      <c r="E13" s="72">
        <v>9593</v>
      </c>
      <c r="F13" s="72">
        <v>13882</v>
      </c>
      <c r="G13" s="73">
        <v>2516932000</v>
      </c>
      <c r="H13" s="72"/>
      <c r="I13" s="72">
        <v>9399</v>
      </c>
      <c r="J13" s="73">
        <v>1958782000</v>
      </c>
      <c r="K13" s="73">
        <f>(J13/I13)</f>
        <v>208403.23438663688</v>
      </c>
      <c r="L13" s="72"/>
      <c r="M13" s="72"/>
      <c r="N13" s="72">
        <v>142</v>
      </c>
      <c r="O13" s="72">
        <v>4357</v>
      </c>
      <c r="P13" s="73">
        <v>541724000</v>
      </c>
      <c r="Q13" s="74">
        <f>(P13/N13)</f>
        <v>3814957.7464788733</v>
      </c>
      <c r="R13" s="75">
        <f>(P13/O13)</f>
        <v>124334.17489098004</v>
      </c>
      <c r="T13" s="2"/>
    </row>
    <row r="14" spans="1:20" ht="15" x14ac:dyDescent="0.25">
      <c r="A14" s="2"/>
      <c r="B14" s="14">
        <v>2</v>
      </c>
      <c r="C14" s="55"/>
      <c r="D14" s="34"/>
      <c r="E14" s="76"/>
      <c r="F14" s="76"/>
      <c r="G14" s="74"/>
      <c r="H14" s="76"/>
      <c r="I14" s="76"/>
      <c r="J14" s="74"/>
      <c r="K14" s="74"/>
      <c r="L14" s="77"/>
      <c r="M14" s="76"/>
      <c r="N14" s="76"/>
      <c r="O14" s="76"/>
      <c r="P14" s="74"/>
      <c r="Q14" s="74"/>
      <c r="R14" s="75"/>
      <c r="S14"/>
      <c r="T14" s="2"/>
    </row>
    <row r="15" spans="1:20" ht="15" x14ac:dyDescent="0.25">
      <c r="A15" s="2"/>
      <c r="B15" s="14">
        <v>3</v>
      </c>
      <c r="C15" s="56" t="s">
        <v>65</v>
      </c>
      <c r="D15" s="34"/>
      <c r="E15" s="76">
        <f>(E17+E18+E19)</f>
        <v>9413</v>
      </c>
      <c r="F15" s="76">
        <f>(F17+F18+F19)</f>
        <v>13621</v>
      </c>
      <c r="G15" s="74">
        <f>(G17+G18+G19)</f>
        <v>2461447678</v>
      </c>
      <c r="H15" s="76"/>
      <c r="I15" s="76">
        <f>(I17+I18+I19)</f>
        <v>9237</v>
      </c>
      <c r="J15" s="74">
        <f>(J17+J18+J19)</f>
        <v>1925378241</v>
      </c>
      <c r="K15" s="73">
        <f>(J15/I15)</f>
        <v>208441.94446248782</v>
      </c>
      <c r="L15" s="77"/>
      <c r="M15" s="76"/>
      <c r="N15" s="76">
        <f>(N17+N18+N19)</f>
        <v>124</v>
      </c>
      <c r="O15" s="76">
        <f>(O17+O18+O19)</f>
        <v>4258</v>
      </c>
      <c r="P15" s="74">
        <f>(P17+P18+P19)</f>
        <v>519643707</v>
      </c>
      <c r="Q15" s="74">
        <f>(P15/N15)</f>
        <v>4190675.0564516131</v>
      </c>
      <c r="R15" s="75">
        <f>(P15/O15)</f>
        <v>122039.38633161108</v>
      </c>
      <c r="S15"/>
      <c r="T15" s="2"/>
    </row>
    <row r="16" spans="1:20" ht="15" x14ac:dyDescent="0.25">
      <c r="A16" s="2"/>
      <c r="B16" s="14">
        <v>4</v>
      </c>
      <c r="C16" s="55"/>
      <c r="D16" s="34"/>
      <c r="E16" s="76"/>
      <c r="F16" s="76"/>
      <c r="G16" s="74"/>
      <c r="H16" s="76"/>
      <c r="I16" s="76"/>
      <c r="J16" s="74"/>
      <c r="K16" s="74"/>
      <c r="L16" s="77"/>
      <c r="M16" s="76"/>
      <c r="N16" s="76"/>
      <c r="O16" s="76"/>
      <c r="P16" s="74"/>
      <c r="Q16" s="74"/>
      <c r="R16" s="75"/>
      <c r="S16"/>
      <c r="T16" s="2"/>
    </row>
    <row r="17" spans="1:20" ht="15" x14ac:dyDescent="0.25">
      <c r="A17" s="2"/>
      <c r="B17" s="14">
        <v>5</v>
      </c>
      <c r="C17" s="57" t="s">
        <v>66</v>
      </c>
      <c r="D17" s="34"/>
      <c r="E17" s="78">
        <f>(E26+E27+E35+E36)</f>
        <v>4477</v>
      </c>
      <c r="F17" s="78">
        <f>(F26+F27+F35+F36)</f>
        <v>6771</v>
      </c>
      <c r="G17" s="79">
        <f>(G26+G27+G35+G36)</f>
        <v>1217586289</v>
      </c>
      <c r="H17" s="78"/>
      <c r="I17" s="78">
        <f>(I26+I27+I35+I36)</f>
        <v>4434</v>
      </c>
      <c r="J17" s="79">
        <f>(J26+J27+J35+J36)</f>
        <v>911238878</v>
      </c>
      <c r="K17" s="73">
        <f t="shared" ref="K17:K22" si="0">(J17/I17)</f>
        <v>205511.700045106</v>
      </c>
      <c r="L17" s="77"/>
      <c r="M17" s="76"/>
      <c r="N17" s="78">
        <f>(N26+N27+N35+N36)</f>
        <v>33</v>
      </c>
      <c r="O17" s="78">
        <f>(O26+O27+O35+O36)</f>
        <v>2315</v>
      </c>
      <c r="P17" s="79">
        <f>(P26+P27+P35+P36)</f>
        <v>304088679</v>
      </c>
      <c r="Q17" s="74">
        <f t="shared" ref="Q17:Q22" si="1">(P17/N17)</f>
        <v>9214808.4545454551</v>
      </c>
      <c r="R17" s="75">
        <f t="shared" ref="R17:R22" si="2">(P17/O17)</f>
        <v>131355.8008639309</v>
      </c>
      <c r="S17"/>
      <c r="T17" s="2"/>
    </row>
    <row r="18" spans="1:20" ht="15" x14ac:dyDescent="0.25">
      <c r="A18" s="2"/>
      <c r="B18" s="14">
        <v>6</v>
      </c>
      <c r="C18" s="57" t="s">
        <v>67</v>
      </c>
      <c r="D18" s="34"/>
      <c r="E18" s="78">
        <f>(E28+E29+E30+E34+E39+E40+E41+E54+E58)</f>
        <v>4199</v>
      </c>
      <c r="F18" s="78">
        <f>(F28+F29+F30+F34+F39+F40+F41+F54+F58)</f>
        <v>5402</v>
      </c>
      <c r="G18" s="79">
        <f>(G28+G29+G30+G34+G39+G40+G41+G54+G58)</f>
        <v>1017406652</v>
      </c>
      <c r="H18" s="78"/>
      <c r="I18" s="78">
        <f>(I28+I29+I30+I34+I39+I40+I41+I54+I58)</f>
        <v>4104</v>
      </c>
      <c r="J18" s="79">
        <f>(J28+J29+J30+J34+J39+J40+J41+J54+J58)</f>
        <v>862601990</v>
      </c>
      <c r="K18" s="73">
        <f t="shared" si="0"/>
        <v>210185.6700779727</v>
      </c>
      <c r="L18" s="77"/>
      <c r="M18" s="76"/>
      <c r="N18" s="78">
        <f>(N28+N29+N30+N34+N39+N40+N41+N54+N58)</f>
        <v>67</v>
      </c>
      <c r="O18" s="78">
        <f>(O28+O29+O30+O34+O39+O40+O41+O54+O58)</f>
        <v>1223</v>
      </c>
      <c r="P18" s="79">
        <f>(P28+P29+P30+P34+P39+P40+P41+P54+P58)</f>
        <v>144327726</v>
      </c>
      <c r="Q18" s="74">
        <f t="shared" si="1"/>
        <v>2154145.1641791044</v>
      </c>
      <c r="R18" s="75">
        <f t="shared" si="2"/>
        <v>118011.22322158626</v>
      </c>
      <c r="S18"/>
      <c r="T18" s="2"/>
    </row>
    <row r="19" spans="1:20" ht="15" x14ac:dyDescent="0.25">
      <c r="A19" s="2"/>
      <c r="B19" s="14">
        <v>7</v>
      </c>
      <c r="C19" s="57" t="s">
        <v>40</v>
      </c>
      <c r="D19" s="34"/>
      <c r="E19" s="78">
        <f>(E20+E21+E22)</f>
        <v>737</v>
      </c>
      <c r="F19" s="78">
        <f>(F20+F21+F22)</f>
        <v>1448</v>
      </c>
      <c r="G19" s="79">
        <f>(G20+G21+G22)</f>
        <v>226454737</v>
      </c>
      <c r="H19" s="78"/>
      <c r="I19" s="78">
        <f>(I20+I21+I22)</f>
        <v>699</v>
      </c>
      <c r="J19" s="79">
        <f>(J20+J21+J22)</f>
        <v>151537373</v>
      </c>
      <c r="K19" s="73">
        <f t="shared" si="0"/>
        <v>216791.66380543634</v>
      </c>
      <c r="L19" s="77"/>
      <c r="M19" s="76"/>
      <c r="N19" s="78">
        <f>(N20+N21+N22)</f>
        <v>24</v>
      </c>
      <c r="O19" s="78">
        <f>(O20+O21+O22)</f>
        <v>720</v>
      </c>
      <c r="P19" s="79">
        <f>(P20+P21+P22)</f>
        <v>71227302</v>
      </c>
      <c r="Q19" s="74">
        <f t="shared" si="1"/>
        <v>2967804.25</v>
      </c>
      <c r="R19" s="75">
        <f t="shared" si="2"/>
        <v>98926.808333333334</v>
      </c>
      <c r="S19"/>
      <c r="T19" s="2"/>
    </row>
    <row r="20" spans="1:20" ht="15" x14ac:dyDescent="0.25">
      <c r="A20" s="2"/>
      <c r="B20" s="14">
        <v>8</v>
      </c>
      <c r="C20" s="57" t="s">
        <v>68</v>
      </c>
      <c r="D20" s="34"/>
      <c r="E20" s="78">
        <f>(E48+E65)</f>
        <v>267</v>
      </c>
      <c r="F20" s="78">
        <f>(F48+F65)</f>
        <v>407</v>
      </c>
      <c r="G20" s="79">
        <f>(G48+G65)</f>
        <v>68099273</v>
      </c>
      <c r="H20" s="78"/>
      <c r="I20" s="78">
        <f>(I48+I65)</f>
        <v>249</v>
      </c>
      <c r="J20" s="79">
        <f>(J48+J65)</f>
        <v>56768682</v>
      </c>
      <c r="K20" s="73">
        <f t="shared" si="0"/>
        <v>227986.67469879519</v>
      </c>
      <c r="L20" s="77"/>
      <c r="M20" s="76"/>
      <c r="N20" s="78">
        <f>(N48+N65)</f>
        <v>10</v>
      </c>
      <c r="O20" s="78">
        <f>(O48+O65)</f>
        <v>142</v>
      </c>
      <c r="P20" s="79">
        <f>(P48+P65)</f>
        <v>9078295</v>
      </c>
      <c r="Q20" s="74">
        <f t="shared" si="1"/>
        <v>907829.5</v>
      </c>
      <c r="R20" s="75">
        <f t="shared" si="2"/>
        <v>63931.654929577468</v>
      </c>
      <c r="S20"/>
      <c r="T20" s="2"/>
    </row>
    <row r="21" spans="1:20" ht="15" x14ac:dyDescent="0.25">
      <c r="A21" s="2"/>
      <c r="B21" s="14">
        <v>9</v>
      </c>
      <c r="C21" s="57" t="s">
        <v>69</v>
      </c>
      <c r="D21" s="34"/>
      <c r="E21" s="76">
        <f>(E31)</f>
        <v>188</v>
      </c>
      <c r="F21" s="76">
        <f>(F31)</f>
        <v>599</v>
      </c>
      <c r="G21" s="74">
        <f>(G31)</f>
        <v>67843748</v>
      </c>
      <c r="H21" s="76"/>
      <c r="I21" s="76">
        <f>(I31)</f>
        <v>177</v>
      </c>
      <c r="J21" s="74">
        <f>(J31)</f>
        <v>26023850</v>
      </c>
      <c r="K21" s="73">
        <f t="shared" si="0"/>
        <v>147027.40112994349</v>
      </c>
      <c r="L21" s="77"/>
      <c r="M21" s="76"/>
      <c r="N21" s="76">
        <f>(N31)</f>
        <v>5</v>
      </c>
      <c r="O21" s="76">
        <f>(O31)</f>
        <v>409</v>
      </c>
      <c r="P21" s="74">
        <f>(P31)</f>
        <v>40382132</v>
      </c>
      <c r="Q21" s="74">
        <f t="shared" si="1"/>
        <v>8076426.4000000004</v>
      </c>
      <c r="R21" s="75">
        <f t="shared" si="2"/>
        <v>98733.819070904647</v>
      </c>
      <c r="S21"/>
      <c r="T21" s="2"/>
    </row>
    <row r="22" spans="1:20" ht="15" x14ac:dyDescent="0.25">
      <c r="A22" s="2"/>
      <c r="B22" s="14">
        <v>10</v>
      </c>
      <c r="C22" s="57" t="s">
        <v>70</v>
      </c>
      <c r="D22" s="34"/>
      <c r="E22" s="76">
        <f>(E47+E56+E60+E64+E67)</f>
        <v>282</v>
      </c>
      <c r="F22" s="76">
        <f>(F47+F56+F60+F64+F67)</f>
        <v>442</v>
      </c>
      <c r="G22" s="74">
        <f>(G47+G56+G60+G64+G67)</f>
        <v>90511716</v>
      </c>
      <c r="H22" s="76"/>
      <c r="I22" s="76">
        <f>(I47+I56+I60+I64+I67)</f>
        <v>273</v>
      </c>
      <c r="J22" s="74">
        <f>(J47+J56+J60+J64+J67)</f>
        <v>68744841</v>
      </c>
      <c r="K22" s="73">
        <f t="shared" si="0"/>
        <v>251812.6043956044</v>
      </c>
      <c r="L22" s="77"/>
      <c r="M22" s="76"/>
      <c r="N22" s="76">
        <f>(N47+N56+N60+N64+N67)</f>
        <v>9</v>
      </c>
      <c r="O22" s="76">
        <f>(O47+O56+O60+O64+O67)</f>
        <v>169</v>
      </c>
      <c r="P22" s="74">
        <f>(P47+P56+P60+P64+P67)</f>
        <v>21766875</v>
      </c>
      <c r="Q22" s="74">
        <f t="shared" si="1"/>
        <v>2418541.6666666665</v>
      </c>
      <c r="R22" s="75">
        <f t="shared" si="2"/>
        <v>128798.07692307692</v>
      </c>
      <c r="S22"/>
      <c r="T22" s="2"/>
    </row>
    <row r="23" spans="1:20" ht="15" x14ac:dyDescent="0.25">
      <c r="A23" s="2"/>
      <c r="B23" s="14">
        <v>11</v>
      </c>
      <c r="C23" s="55"/>
      <c r="D23" s="34"/>
      <c r="E23" s="76"/>
      <c r="F23" s="76"/>
      <c r="G23" s="74"/>
      <c r="H23" s="76"/>
      <c r="I23" s="76"/>
      <c r="J23" s="74"/>
      <c r="K23" s="74"/>
      <c r="L23" s="77"/>
      <c r="M23" s="76"/>
      <c r="N23" s="76"/>
      <c r="O23" s="76"/>
      <c r="P23" s="74"/>
      <c r="Q23" s="74"/>
      <c r="R23" s="75"/>
      <c r="S23"/>
      <c r="T23" s="2"/>
    </row>
    <row r="24" spans="1:20" ht="15" x14ac:dyDescent="0.25">
      <c r="A24" s="2"/>
      <c r="B24" s="14">
        <v>12</v>
      </c>
      <c r="C24" s="55"/>
      <c r="D24" s="34"/>
      <c r="E24" s="80"/>
      <c r="F24" s="80"/>
      <c r="G24" s="81"/>
      <c r="H24" s="80"/>
      <c r="I24" s="80"/>
      <c r="J24" s="81"/>
      <c r="K24" s="74"/>
      <c r="L24" s="77"/>
      <c r="M24" s="76"/>
      <c r="N24" s="80"/>
      <c r="O24" s="80"/>
      <c r="P24" s="81"/>
      <c r="Q24" s="74"/>
      <c r="R24" s="75"/>
      <c r="S24"/>
      <c r="T24" s="2"/>
    </row>
    <row r="25" spans="1:20" ht="15" x14ac:dyDescent="0.25">
      <c r="A25" s="2"/>
      <c r="B25" s="14">
        <v>13</v>
      </c>
      <c r="C25" s="56" t="s">
        <v>13</v>
      </c>
      <c r="D25" s="34"/>
      <c r="E25" s="72">
        <f>SUM(E26:E31)</f>
        <v>3877</v>
      </c>
      <c r="F25" s="72">
        <f>SUM(F26:F31)</f>
        <v>6345</v>
      </c>
      <c r="G25" s="73">
        <f>SUM(G26:G31)</f>
        <v>1011251443</v>
      </c>
      <c r="H25" s="72"/>
      <c r="I25" s="72">
        <f>SUM(I26:I31)</f>
        <v>3793</v>
      </c>
      <c r="J25" s="73">
        <f>SUM(J26:J31)</f>
        <v>753105926</v>
      </c>
      <c r="K25" s="73">
        <f t="shared" ref="K25:K31" si="3">(J25/I25)</f>
        <v>198551.52280516742</v>
      </c>
      <c r="L25" s="82"/>
      <c r="M25" s="80"/>
      <c r="N25" s="72">
        <f>SUM(N26:N31)</f>
        <v>54</v>
      </c>
      <c r="O25" s="72">
        <f>SUM(O26:O31)</f>
        <v>2488</v>
      </c>
      <c r="P25" s="73">
        <f>SUM(P26:P31)</f>
        <v>248765447</v>
      </c>
      <c r="Q25" s="74">
        <f t="shared" ref="Q25:Q31" si="4">(P25/N25)</f>
        <v>4606767.5370370373</v>
      </c>
      <c r="R25" s="75">
        <f t="shared" ref="R25:R31" si="5">(P25/O25)</f>
        <v>99986.112138263663</v>
      </c>
      <c r="S25"/>
      <c r="T25" s="2"/>
    </row>
    <row r="26" spans="1:20" ht="15" x14ac:dyDescent="0.25">
      <c r="A26" s="2"/>
      <c r="B26" s="14">
        <v>14</v>
      </c>
      <c r="C26" s="53" t="s">
        <v>14</v>
      </c>
      <c r="D26" s="34"/>
      <c r="E26" s="72">
        <v>1446</v>
      </c>
      <c r="F26" s="72">
        <v>2411</v>
      </c>
      <c r="G26" s="73">
        <v>346498359</v>
      </c>
      <c r="H26" s="72"/>
      <c r="I26" s="72">
        <v>1422</v>
      </c>
      <c r="J26" s="73">
        <v>241914618</v>
      </c>
      <c r="K26" s="73">
        <f t="shared" si="3"/>
        <v>170122.79746835443</v>
      </c>
      <c r="L26" s="83">
        <v>17</v>
      </c>
      <c r="M26" s="72"/>
      <c r="N26" s="72">
        <v>21</v>
      </c>
      <c r="O26" s="72">
        <v>983</v>
      </c>
      <c r="P26" s="73">
        <v>103377458</v>
      </c>
      <c r="Q26" s="74">
        <f t="shared" si="4"/>
        <v>4922736.0952380951</v>
      </c>
      <c r="R26" s="75">
        <f t="shared" si="5"/>
        <v>105165.26754832147</v>
      </c>
      <c r="S26"/>
      <c r="T26" s="2"/>
    </row>
    <row r="27" spans="1:20" ht="15" x14ac:dyDescent="0.25">
      <c r="A27" s="2"/>
      <c r="B27" s="14">
        <v>15</v>
      </c>
      <c r="C27" s="53" t="s">
        <v>15</v>
      </c>
      <c r="D27" s="34"/>
      <c r="E27" s="72">
        <v>638</v>
      </c>
      <c r="F27" s="72">
        <v>996</v>
      </c>
      <c r="G27" s="73">
        <v>180599059</v>
      </c>
      <c r="H27" s="72"/>
      <c r="I27" s="72">
        <v>635</v>
      </c>
      <c r="J27" s="73">
        <v>146015638</v>
      </c>
      <c r="K27" s="73">
        <f t="shared" si="3"/>
        <v>229945.88661417321</v>
      </c>
      <c r="L27" s="83">
        <v>5</v>
      </c>
      <c r="M27" s="72"/>
      <c r="N27" s="72">
        <v>2</v>
      </c>
      <c r="O27" s="72">
        <v>359</v>
      </c>
      <c r="P27" s="73">
        <v>34453421</v>
      </c>
      <c r="Q27" s="74">
        <f t="shared" si="4"/>
        <v>17226710.5</v>
      </c>
      <c r="R27" s="75">
        <f t="shared" si="5"/>
        <v>95970.532033426178</v>
      </c>
      <c r="S27"/>
      <c r="T27" s="2"/>
    </row>
    <row r="28" spans="1:20" ht="15" x14ac:dyDescent="0.25">
      <c r="A28" s="2"/>
      <c r="B28" s="14">
        <v>16</v>
      </c>
      <c r="C28" s="53" t="s">
        <v>16</v>
      </c>
      <c r="D28" s="34"/>
      <c r="E28" s="72">
        <v>268</v>
      </c>
      <c r="F28" s="72">
        <v>294</v>
      </c>
      <c r="G28" s="73">
        <v>63120672</v>
      </c>
      <c r="H28" s="72"/>
      <c r="I28" s="72">
        <v>258</v>
      </c>
      <c r="J28" s="73">
        <v>58644651</v>
      </c>
      <c r="K28" s="73">
        <f t="shared" si="3"/>
        <v>227304.84883720931</v>
      </c>
      <c r="L28" s="83">
        <v>6</v>
      </c>
      <c r="M28" s="72"/>
      <c r="N28" s="72">
        <v>2</v>
      </c>
      <c r="O28" s="72">
        <v>17</v>
      </c>
      <c r="P28" s="73">
        <v>1820000</v>
      </c>
      <c r="Q28" s="74">
        <f t="shared" si="4"/>
        <v>910000</v>
      </c>
      <c r="R28" s="75">
        <f t="shared" si="5"/>
        <v>107058.82352941176</v>
      </c>
      <c r="S28"/>
      <c r="T28" s="2"/>
    </row>
    <row r="29" spans="1:20" ht="15" x14ac:dyDescent="0.25">
      <c r="A29" s="2"/>
      <c r="B29" s="14">
        <v>17</v>
      </c>
      <c r="C29" s="53" t="s">
        <v>17</v>
      </c>
      <c r="D29" s="34"/>
      <c r="E29" s="72">
        <v>378</v>
      </c>
      <c r="F29" s="72">
        <v>801</v>
      </c>
      <c r="G29" s="73">
        <v>128737263</v>
      </c>
      <c r="H29" s="72"/>
      <c r="I29" s="72">
        <v>359</v>
      </c>
      <c r="J29" s="73">
        <v>87161827</v>
      </c>
      <c r="K29" s="73">
        <f t="shared" si="3"/>
        <v>242790.60445682451</v>
      </c>
      <c r="L29" s="83">
        <v>3</v>
      </c>
      <c r="M29" s="72"/>
      <c r="N29" s="72">
        <v>19</v>
      </c>
      <c r="O29" s="72">
        <v>442</v>
      </c>
      <c r="P29" s="73">
        <v>41575436</v>
      </c>
      <c r="Q29" s="74">
        <f t="shared" si="4"/>
        <v>2188180.8421052634</v>
      </c>
      <c r="R29" s="75">
        <f t="shared" si="5"/>
        <v>94062.072398190052</v>
      </c>
      <c r="S29"/>
      <c r="T29" s="2"/>
    </row>
    <row r="30" spans="1:20" ht="15" x14ac:dyDescent="0.25">
      <c r="A30" s="2"/>
      <c r="B30" s="14">
        <v>18</v>
      </c>
      <c r="C30" s="53" t="s">
        <v>18</v>
      </c>
      <c r="D30" s="34"/>
      <c r="E30" s="72">
        <v>959</v>
      </c>
      <c r="F30" s="72">
        <v>1244</v>
      </c>
      <c r="G30" s="73">
        <v>224452342</v>
      </c>
      <c r="H30" s="72"/>
      <c r="I30" s="72">
        <v>942</v>
      </c>
      <c r="J30" s="73">
        <v>193345342</v>
      </c>
      <c r="K30" s="73">
        <f t="shared" si="3"/>
        <v>205249.83227176222</v>
      </c>
      <c r="L30" s="83">
        <v>11</v>
      </c>
      <c r="M30" s="72"/>
      <c r="N30" s="72">
        <v>5</v>
      </c>
      <c r="O30" s="72">
        <v>278</v>
      </c>
      <c r="P30" s="73">
        <v>27157000</v>
      </c>
      <c r="Q30" s="74">
        <f t="shared" si="4"/>
        <v>5431400</v>
      </c>
      <c r="R30" s="75">
        <f t="shared" si="5"/>
        <v>97687.05035971223</v>
      </c>
      <c r="S30"/>
      <c r="T30" s="2"/>
    </row>
    <row r="31" spans="1:20" ht="15" x14ac:dyDescent="0.25">
      <c r="A31" s="2"/>
      <c r="B31" s="14">
        <v>19</v>
      </c>
      <c r="C31" s="53" t="s">
        <v>19</v>
      </c>
      <c r="D31" s="34"/>
      <c r="E31" s="72">
        <v>188</v>
      </c>
      <c r="F31" s="72">
        <v>599</v>
      </c>
      <c r="G31" s="73">
        <v>67843748</v>
      </c>
      <c r="H31" s="72"/>
      <c r="I31" s="72">
        <v>177</v>
      </c>
      <c r="J31" s="73">
        <v>26023850</v>
      </c>
      <c r="K31" s="73">
        <f t="shared" si="3"/>
        <v>147027.40112994349</v>
      </c>
      <c r="L31" s="83">
        <v>18</v>
      </c>
      <c r="M31" s="72"/>
      <c r="N31" s="72">
        <v>5</v>
      </c>
      <c r="O31" s="72">
        <v>409</v>
      </c>
      <c r="P31" s="73">
        <v>40382132</v>
      </c>
      <c r="Q31" s="74">
        <f t="shared" si="4"/>
        <v>8076426.4000000004</v>
      </c>
      <c r="R31" s="75">
        <f t="shared" si="5"/>
        <v>98733.819070904647</v>
      </c>
      <c r="S31"/>
      <c r="T31" s="2"/>
    </row>
    <row r="32" spans="1:20" ht="15" x14ac:dyDescent="0.25">
      <c r="A32" s="2"/>
      <c r="B32" s="14">
        <v>20</v>
      </c>
      <c r="C32" s="58"/>
      <c r="D32" s="34"/>
      <c r="E32" s="84"/>
      <c r="F32" s="84"/>
      <c r="G32" s="84"/>
      <c r="H32" s="84"/>
      <c r="I32" s="84"/>
      <c r="J32" s="84"/>
      <c r="K32" s="73"/>
      <c r="L32" s="83"/>
      <c r="M32" s="72"/>
      <c r="N32" s="84"/>
      <c r="O32" s="84"/>
      <c r="P32" s="84"/>
      <c r="Q32" s="74"/>
      <c r="R32" s="75"/>
      <c r="S32"/>
      <c r="T32" s="2"/>
    </row>
    <row r="33" spans="1:20" ht="15" x14ac:dyDescent="0.25">
      <c r="A33" s="2"/>
      <c r="B33" s="14">
        <v>21</v>
      </c>
      <c r="C33" s="56" t="s">
        <v>20</v>
      </c>
      <c r="D33" s="34"/>
      <c r="E33" s="72">
        <f>SUM(E34:E36)</f>
        <v>3064</v>
      </c>
      <c r="F33" s="72">
        <f>SUM(F34:F36)</f>
        <v>4492</v>
      </c>
      <c r="G33" s="73">
        <f>SUM(G34:G36)</f>
        <v>905357626</v>
      </c>
      <c r="H33" s="72"/>
      <c r="I33" s="72">
        <f>SUM(I34:I36)</f>
        <v>3002</v>
      </c>
      <c r="J33" s="73">
        <f>SUM(J34:J36)</f>
        <v>662491172</v>
      </c>
      <c r="K33" s="73">
        <f>(J33/I33)</f>
        <v>220683.26848767488</v>
      </c>
      <c r="L33" s="83"/>
      <c r="M33" s="72"/>
      <c r="N33" s="72">
        <f>SUM(N34:N36)</f>
        <v>48</v>
      </c>
      <c r="O33" s="72">
        <f>SUM(O34:O36)</f>
        <v>1444</v>
      </c>
      <c r="P33" s="73">
        <f>SUM(P34:P36)</f>
        <v>238073090</v>
      </c>
      <c r="Q33" s="74">
        <f>(P33/N33)</f>
        <v>4959856.041666667</v>
      </c>
      <c r="R33" s="75">
        <f>(P33/O33)</f>
        <v>164870.56094182827</v>
      </c>
      <c r="S33"/>
      <c r="T33" s="2"/>
    </row>
    <row r="34" spans="1:20" ht="15" x14ac:dyDescent="0.25">
      <c r="A34" s="2"/>
      <c r="B34" s="14">
        <v>22</v>
      </c>
      <c r="C34" s="53" t="s">
        <v>21</v>
      </c>
      <c r="D34" s="34"/>
      <c r="E34" s="72">
        <v>671</v>
      </c>
      <c r="F34" s="72">
        <v>1128</v>
      </c>
      <c r="G34" s="73">
        <v>214868755</v>
      </c>
      <c r="H34" s="72"/>
      <c r="I34" s="72">
        <v>625</v>
      </c>
      <c r="J34" s="73">
        <v>139182550</v>
      </c>
      <c r="K34" s="73">
        <f>(J34/I34)</f>
        <v>222692.08</v>
      </c>
      <c r="L34" s="83">
        <v>9</v>
      </c>
      <c r="M34" s="72"/>
      <c r="N34" s="72">
        <v>38</v>
      </c>
      <c r="O34" s="72">
        <v>471</v>
      </c>
      <c r="P34" s="73">
        <v>71815290</v>
      </c>
      <c r="Q34" s="74">
        <f>(P34/N34)</f>
        <v>1889876.0526315789</v>
      </c>
      <c r="R34" s="75">
        <f>(P34/O34)</f>
        <v>152474.07643312102</v>
      </c>
      <c r="S34"/>
      <c r="T34" s="2"/>
    </row>
    <row r="35" spans="1:20" ht="15" x14ac:dyDescent="0.25">
      <c r="A35" s="2"/>
      <c r="B35" s="14">
        <v>23</v>
      </c>
      <c r="C35" s="53" t="s">
        <v>22</v>
      </c>
      <c r="D35" s="34"/>
      <c r="E35" s="72">
        <v>1179</v>
      </c>
      <c r="F35" s="72">
        <v>1832</v>
      </c>
      <c r="G35" s="73">
        <v>394242523</v>
      </c>
      <c r="H35" s="72"/>
      <c r="I35" s="72">
        <v>1164</v>
      </c>
      <c r="J35" s="73">
        <v>252998250</v>
      </c>
      <c r="K35" s="73">
        <f>(J35/I35)</f>
        <v>217352.44845360826</v>
      </c>
      <c r="L35" s="83">
        <v>10</v>
      </c>
      <c r="M35" s="72"/>
      <c r="N35" s="72">
        <v>9</v>
      </c>
      <c r="O35" s="72">
        <v>654</v>
      </c>
      <c r="P35" s="73">
        <v>140321824</v>
      </c>
      <c r="Q35" s="74">
        <f>(P35/N35)</f>
        <v>15591313.777777778</v>
      </c>
      <c r="R35" s="75">
        <f>(P35/O35)</f>
        <v>214559.3639143731</v>
      </c>
      <c r="S35"/>
      <c r="T35" s="2"/>
    </row>
    <row r="36" spans="1:20" ht="15" x14ac:dyDescent="0.25">
      <c r="A36" s="2"/>
      <c r="B36" s="14">
        <v>24</v>
      </c>
      <c r="C36" s="53" t="s">
        <v>23</v>
      </c>
      <c r="D36" s="34"/>
      <c r="E36" s="72">
        <v>1214</v>
      </c>
      <c r="F36" s="72">
        <v>1532</v>
      </c>
      <c r="G36" s="73">
        <v>296246348</v>
      </c>
      <c r="H36" s="72"/>
      <c r="I36" s="72">
        <v>1213</v>
      </c>
      <c r="J36" s="73">
        <v>270310372</v>
      </c>
      <c r="K36" s="73">
        <f>(J36/I36)</f>
        <v>222844.49464138498</v>
      </c>
      <c r="L36" s="83">
        <v>8</v>
      </c>
      <c r="M36" s="72"/>
      <c r="N36" s="72">
        <v>1</v>
      </c>
      <c r="O36" s="72">
        <v>319</v>
      </c>
      <c r="P36" s="73">
        <v>25935976</v>
      </c>
      <c r="Q36" s="74">
        <f>(P36/N36)</f>
        <v>25935976</v>
      </c>
      <c r="R36" s="75">
        <f>(P36/O36)</f>
        <v>81304</v>
      </c>
      <c r="S36"/>
      <c r="T36" s="2"/>
    </row>
    <row r="37" spans="1:20" ht="15" x14ac:dyDescent="0.25">
      <c r="A37" s="2"/>
      <c r="B37" s="14">
        <v>25</v>
      </c>
      <c r="C37" s="58"/>
      <c r="D37" s="34"/>
      <c r="E37" s="84"/>
      <c r="F37" s="84"/>
      <c r="G37" s="84"/>
      <c r="H37" s="84"/>
      <c r="I37" s="84"/>
      <c r="J37" s="84"/>
      <c r="K37" s="73"/>
      <c r="L37" s="83"/>
      <c r="M37" s="72"/>
      <c r="N37" s="84"/>
      <c r="O37" s="84"/>
      <c r="P37" s="84"/>
      <c r="Q37" s="74"/>
      <c r="R37" s="75"/>
      <c r="S37"/>
      <c r="T37" s="2"/>
    </row>
    <row r="38" spans="1:20" ht="15" x14ac:dyDescent="0.25">
      <c r="A38" s="2"/>
      <c r="B38" s="14">
        <v>26</v>
      </c>
      <c r="C38" s="56" t="s">
        <v>24</v>
      </c>
      <c r="D38" s="34"/>
      <c r="E38" s="72">
        <f>SUM(E39:E41)</f>
        <v>1691</v>
      </c>
      <c r="F38" s="72">
        <f>SUM(F39:F41)</f>
        <v>1703</v>
      </c>
      <c r="G38" s="73">
        <f>SUM(G39:G41)</f>
        <v>337558568</v>
      </c>
      <c r="H38" s="72"/>
      <c r="I38" s="72">
        <f>SUM(I39:I41)</f>
        <v>1688</v>
      </c>
      <c r="J38" s="73">
        <f>SUM(J39:J41)</f>
        <v>335598568</v>
      </c>
      <c r="K38" s="73">
        <f>(J38/I38)</f>
        <v>198814.31753554504</v>
      </c>
      <c r="L38" s="83"/>
      <c r="M38" s="72"/>
      <c r="N38" s="72">
        <f>SUM(N39:N41)</f>
        <v>3</v>
      </c>
      <c r="O38" s="72">
        <f>SUM(O39:O41)</f>
        <v>15</v>
      </c>
      <c r="P38" s="73">
        <f>SUM(P39:P41)</f>
        <v>1960000</v>
      </c>
      <c r="Q38" s="74">
        <f>(P38/N38)</f>
        <v>653333.33333333337</v>
      </c>
      <c r="R38" s="75">
        <f>(P38/O38)</f>
        <v>130666.66666666667</v>
      </c>
      <c r="S38"/>
      <c r="T38" s="2"/>
    </row>
    <row r="39" spans="1:20" ht="15" x14ac:dyDescent="0.25">
      <c r="A39" s="2"/>
      <c r="B39" s="14">
        <v>27</v>
      </c>
      <c r="C39" s="53" t="s">
        <v>25</v>
      </c>
      <c r="D39" s="34"/>
      <c r="E39" s="72">
        <v>302</v>
      </c>
      <c r="F39" s="72">
        <v>306</v>
      </c>
      <c r="G39" s="73">
        <v>67914945</v>
      </c>
      <c r="H39" s="72"/>
      <c r="I39" s="72">
        <v>301</v>
      </c>
      <c r="J39" s="73">
        <v>67764945</v>
      </c>
      <c r="K39" s="73">
        <f>(J39/I39)</f>
        <v>225132.707641196</v>
      </c>
      <c r="L39" s="83">
        <v>7</v>
      </c>
      <c r="M39" s="72"/>
      <c r="N39" s="72">
        <v>1</v>
      </c>
      <c r="O39" s="72">
        <v>5</v>
      </c>
      <c r="P39" s="73">
        <v>150000</v>
      </c>
      <c r="Q39" s="74">
        <f>(P39/N39)</f>
        <v>150000</v>
      </c>
      <c r="R39" s="75">
        <f>(P39/O39)</f>
        <v>30000</v>
      </c>
      <c r="S39"/>
      <c r="T39" s="2"/>
    </row>
    <row r="40" spans="1:20" ht="15" x14ac:dyDescent="0.25">
      <c r="A40" s="2"/>
      <c r="B40" s="14">
        <v>28</v>
      </c>
      <c r="C40" s="53" t="s">
        <v>26</v>
      </c>
      <c r="D40" s="34"/>
      <c r="E40" s="72">
        <v>804</v>
      </c>
      <c r="F40" s="72">
        <v>804</v>
      </c>
      <c r="G40" s="73">
        <v>164052836</v>
      </c>
      <c r="H40" s="72"/>
      <c r="I40" s="72">
        <v>804</v>
      </c>
      <c r="J40" s="73">
        <v>164052836</v>
      </c>
      <c r="K40" s="73">
        <f>(J40/I40)</f>
        <v>204045.81592039802</v>
      </c>
      <c r="L40" s="83">
        <v>12</v>
      </c>
      <c r="M40" s="72"/>
      <c r="N40" s="72">
        <v>0</v>
      </c>
      <c r="O40" s="72">
        <v>0</v>
      </c>
      <c r="P40" s="73">
        <v>0</v>
      </c>
      <c r="Q40" s="74"/>
      <c r="R40" s="75"/>
      <c r="S40"/>
      <c r="T40" s="2"/>
    </row>
    <row r="41" spans="1:20" ht="15" x14ac:dyDescent="0.25">
      <c r="A41" s="2"/>
      <c r="B41" s="14">
        <v>29</v>
      </c>
      <c r="C41" s="53" t="s">
        <v>27</v>
      </c>
      <c r="D41" s="34"/>
      <c r="E41" s="72">
        <v>585</v>
      </c>
      <c r="F41" s="72">
        <v>593</v>
      </c>
      <c r="G41" s="73">
        <v>105590787</v>
      </c>
      <c r="H41" s="72"/>
      <c r="I41" s="72">
        <v>583</v>
      </c>
      <c r="J41" s="73">
        <v>103780787</v>
      </c>
      <c r="K41" s="73">
        <f>(J41/I41)</f>
        <v>178011.64150943398</v>
      </c>
      <c r="L41" s="83">
        <v>15</v>
      </c>
      <c r="M41" s="72"/>
      <c r="N41" s="72">
        <v>2</v>
      </c>
      <c r="O41" s="72">
        <v>10</v>
      </c>
      <c r="P41" s="73">
        <v>1810000</v>
      </c>
      <c r="Q41" s="74">
        <f>(P41/N41)</f>
        <v>905000</v>
      </c>
      <c r="R41" s="75">
        <f>(P41/O41)</f>
        <v>181000</v>
      </c>
      <c r="S41"/>
      <c r="T41" s="2"/>
    </row>
    <row r="42" spans="1:20" ht="15" x14ac:dyDescent="0.25">
      <c r="A42" s="2"/>
      <c r="B42" s="14">
        <v>30</v>
      </c>
      <c r="C42" s="53"/>
      <c r="D42" s="34"/>
      <c r="E42" s="84"/>
      <c r="F42" s="84"/>
      <c r="G42" s="84"/>
      <c r="H42" s="84"/>
      <c r="I42" s="84"/>
      <c r="J42" s="84"/>
      <c r="K42" s="73"/>
      <c r="L42" s="83"/>
      <c r="M42" s="72"/>
      <c r="N42" s="84"/>
      <c r="O42" s="84"/>
      <c r="P42" s="84"/>
      <c r="Q42" s="74"/>
      <c r="R42" s="75"/>
      <c r="S42"/>
      <c r="T42" s="2"/>
    </row>
    <row r="43" spans="1:20" ht="15" x14ac:dyDescent="0.25">
      <c r="A43" s="2"/>
      <c r="B43" s="14">
        <v>31</v>
      </c>
      <c r="C43" s="56" t="s">
        <v>37</v>
      </c>
      <c r="D43" s="34"/>
      <c r="E43" s="72"/>
      <c r="F43" s="72"/>
      <c r="G43" s="73"/>
      <c r="H43" s="72"/>
      <c r="I43" s="72"/>
      <c r="J43" s="73"/>
      <c r="K43" s="73"/>
      <c r="L43" s="83"/>
      <c r="M43" s="72"/>
      <c r="N43" s="72"/>
      <c r="O43" s="72"/>
      <c r="P43" s="73"/>
      <c r="Q43" s="74"/>
      <c r="R43" s="75"/>
      <c r="S43"/>
      <c r="T43" s="2"/>
    </row>
    <row r="44" spans="1:20" ht="15" x14ac:dyDescent="0.25">
      <c r="A44" s="2"/>
      <c r="B44" s="14">
        <v>32</v>
      </c>
      <c r="C44" s="53" t="s">
        <v>41</v>
      </c>
      <c r="D44" s="34"/>
      <c r="E44" s="72"/>
      <c r="F44" s="72"/>
      <c r="G44" s="73"/>
      <c r="H44" s="72"/>
      <c r="I44" s="72"/>
      <c r="J44" s="73"/>
      <c r="K44" s="73"/>
      <c r="L44" s="83"/>
      <c r="M44" s="72"/>
      <c r="N44" s="72"/>
      <c r="O44" s="72"/>
      <c r="P44" s="73"/>
      <c r="Q44" s="74"/>
      <c r="R44" s="75"/>
      <c r="S44"/>
      <c r="T44" s="2"/>
    </row>
    <row r="45" spans="1:20" ht="15" x14ac:dyDescent="0.25">
      <c r="A45" s="2"/>
      <c r="B45" s="14">
        <v>33</v>
      </c>
      <c r="C45" s="59" t="s">
        <v>52</v>
      </c>
      <c r="D45" s="34"/>
      <c r="E45" s="72"/>
      <c r="F45" s="72"/>
      <c r="G45" s="73"/>
      <c r="H45" s="72"/>
      <c r="I45" s="72"/>
      <c r="J45" s="73"/>
      <c r="K45" s="73"/>
      <c r="L45" s="83"/>
      <c r="M45" s="72"/>
      <c r="N45" s="72"/>
      <c r="O45" s="72"/>
      <c r="P45" s="73"/>
      <c r="Q45" s="74"/>
      <c r="R45" s="75"/>
      <c r="S45"/>
      <c r="T45" s="2"/>
    </row>
    <row r="46" spans="1:20" ht="15" x14ac:dyDescent="0.25">
      <c r="A46" s="2"/>
      <c r="B46" s="14">
        <v>34</v>
      </c>
      <c r="C46" s="59" t="s">
        <v>53</v>
      </c>
      <c r="D46" s="34"/>
      <c r="E46" s="72"/>
      <c r="F46" s="72"/>
      <c r="G46" s="73"/>
      <c r="H46" s="72"/>
      <c r="I46" s="72"/>
      <c r="J46" s="73"/>
      <c r="K46" s="73"/>
      <c r="L46" s="83"/>
      <c r="M46" s="72"/>
      <c r="N46" s="72"/>
      <c r="O46" s="72"/>
      <c r="P46" s="73"/>
      <c r="Q46" s="74"/>
      <c r="R46" s="75"/>
      <c r="S46"/>
      <c r="T46" s="2"/>
    </row>
    <row r="47" spans="1:20" ht="15" x14ac:dyDescent="0.25">
      <c r="A47" s="2"/>
      <c r="B47" s="14">
        <v>35</v>
      </c>
      <c r="C47" s="53" t="s">
        <v>28</v>
      </c>
      <c r="D47" s="34"/>
      <c r="E47" s="72">
        <v>172</v>
      </c>
      <c r="F47" s="72">
        <v>172</v>
      </c>
      <c r="G47" s="73">
        <v>48116930</v>
      </c>
      <c r="H47" s="72"/>
      <c r="I47" s="72">
        <v>172</v>
      </c>
      <c r="J47" s="73">
        <v>48116930</v>
      </c>
      <c r="K47" s="73">
        <f>(J47/I47)</f>
        <v>279749.59302325582</v>
      </c>
      <c r="L47" s="83">
        <v>1</v>
      </c>
      <c r="M47" s="72"/>
      <c r="N47" s="72">
        <v>0</v>
      </c>
      <c r="O47" s="72">
        <v>0</v>
      </c>
      <c r="P47" s="73">
        <v>0</v>
      </c>
      <c r="Q47" s="74"/>
      <c r="R47" s="75"/>
      <c r="S47"/>
      <c r="T47" s="2"/>
    </row>
    <row r="48" spans="1:20" ht="15" x14ac:dyDescent="0.25">
      <c r="B48" s="14">
        <v>36</v>
      </c>
      <c r="C48" s="53" t="s">
        <v>29</v>
      </c>
      <c r="D48" s="34"/>
      <c r="E48" s="72">
        <v>179</v>
      </c>
      <c r="F48" s="72">
        <v>274</v>
      </c>
      <c r="G48" s="73">
        <v>50342338</v>
      </c>
      <c r="H48" s="72"/>
      <c r="I48" s="72">
        <v>172</v>
      </c>
      <c r="J48" s="73">
        <v>43467338</v>
      </c>
      <c r="K48" s="73">
        <f>(J48/I48)</f>
        <v>252717.08139534883</v>
      </c>
      <c r="L48" s="83">
        <v>2</v>
      </c>
      <c r="M48" s="72"/>
      <c r="N48" s="72">
        <v>4</v>
      </c>
      <c r="O48" s="72">
        <v>96</v>
      </c>
      <c r="P48" s="73">
        <v>5600000</v>
      </c>
      <c r="Q48" s="74">
        <f>(P48/N48)</f>
        <v>1400000</v>
      </c>
      <c r="R48" s="75">
        <f>(P48/O48)</f>
        <v>58333.333333333336</v>
      </c>
      <c r="S48"/>
      <c r="T48" s="2"/>
    </row>
    <row r="49" spans="1:20" ht="15" x14ac:dyDescent="0.25">
      <c r="B49" s="14">
        <v>37</v>
      </c>
      <c r="C49" s="53"/>
      <c r="D49" s="34"/>
      <c r="E49" s="72"/>
      <c r="F49" s="72"/>
      <c r="G49" s="73"/>
      <c r="H49" s="72"/>
      <c r="I49" s="72"/>
      <c r="J49" s="73"/>
      <c r="K49" s="73"/>
      <c r="L49" s="83"/>
      <c r="M49" s="72"/>
      <c r="N49" s="72"/>
      <c r="O49" s="72"/>
      <c r="P49" s="73"/>
      <c r="Q49" s="74"/>
      <c r="R49" s="75"/>
      <c r="S49"/>
      <c r="T49" s="2"/>
    </row>
    <row r="50" spans="1:20" ht="15" x14ac:dyDescent="0.25">
      <c r="B50" s="14">
        <v>38</v>
      </c>
      <c r="C50" s="56" t="s">
        <v>38</v>
      </c>
      <c r="D50" s="34"/>
      <c r="E50" s="72"/>
      <c r="F50" s="72"/>
      <c r="G50" s="73"/>
      <c r="H50" s="72"/>
      <c r="I50" s="72"/>
      <c r="J50" s="73"/>
      <c r="K50" s="73"/>
      <c r="L50" s="83"/>
      <c r="M50" s="72"/>
      <c r="N50" s="72"/>
      <c r="O50" s="72"/>
      <c r="P50" s="73"/>
      <c r="Q50" s="74"/>
      <c r="R50" s="75"/>
      <c r="S50"/>
      <c r="T50" s="2"/>
    </row>
    <row r="51" spans="1:20" ht="15" x14ac:dyDescent="0.25">
      <c r="B51" s="14">
        <v>39</v>
      </c>
      <c r="C51" s="53" t="s">
        <v>42</v>
      </c>
      <c r="D51" s="34"/>
      <c r="E51" s="72"/>
      <c r="F51" s="72"/>
      <c r="G51" s="73"/>
      <c r="H51" s="72"/>
      <c r="I51" s="72"/>
      <c r="J51" s="73"/>
      <c r="K51" s="73"/>
      <c r="L51" s="83"/>
      <c r="M51" s="72"/>
      <c r="N51" s="72"/>
      <c r="O51" s="72"/>
      <c r="P51" s="73"/>
      <c r="Q51" s="74"/>
      <c r="R51" s="75"/>
      <c r="S51"/>
      <c r="T51" s="2"/>
    </row>
    <row r="52" spans="1:20" ht="15" x14ac:dyDescent="0.25">
      <c r="B52" s="14">
        <v>40</v>
      </c>
      <c r="C52" s="59" t="s">
        <v>54</v>
      </c>
      <c r="D52" s="34"/>
      <c r="E52" s="72"/>
      <c r="F52" s="72"/>
      <c r="G52" s="73"/>
      <c r="H52" s="72"/>
      <c r="I52" s="72"/>
      <c r="J52" s="73"/>
      <c r="K52" s="73"/>
      <c r="L52" s="83"/>
      <c r="M52" s="72"/>
      <c r="N52" s="72"/>
      <c r="O52" s="72"/>
      <c r="P52" s="73"/>
      <c r="Q52" s="74"/>
      <c r="R52" s="75"/>
      <c r="S52"/>
      <c r="T52" s="2"/>
    </row>
    <row r="53" spans="1:20" ht="15" x14ac:dyDescent="0.25">
      <c r="A53" s="2"/>
      <c r="B53" s="14">
        <v>41</v>
      </c>
      <c r="C53" s="59" t="s">
        <v>55</v>
      </c>
      <c r="D53" s="34"/>
      <c r="E53" s="72"/>
      <c r="F53" s="72"/>
      <c r="G53" s="73"/>
      <c r="H53" s="72"/>
      <c r="I53" s="72"/>
      <c r="J53" s="73"/>
      <c r="K53" s="73"/>
      <c r="L53" s="83"/>
      <c r="M53" s="72"/>
      <c r="N53" s="72"/>
      <c r="O53" s="72"/>
      <c r="P53" s="73"/>
      <c r="Q53" s="74"/>
      <c r="R53" s="75"/>
      <c r="S53"/>
      <c r="T53" s="2"/>
    </row>
    <row r="54" spans="1:20" ht="15" x14ac:dyDescent="0.25">
      <c r="A54" s="2"/>
      <c r="B54" s="14">
        <v>42</v>
      </c>
      <c r="C54" s="53" t="s">
        <v>30</v>
      </c>
      <c r="D54" s="34"/>
      <c r="E54" s="72">
        <v>92</v>
      </c>
      <c r="F54" s="72">
        <v>92</v>
      </c>
      <c r="G54" s="73">
        <v>21226780</v>
      </c>
      <c r="H54" s="72"/>
      <c r="I54" s="72">
        <v>92</v>
      </c>
      <c r="J54" s="73">
        <v>21226780</v>
      </c>
      <c r="K54" s="73">
        <f>(J54/I54)</f>
        <v>230725.86956521738</v>
      </c>
      <c r="L54" s="83">
        <v>4</v>
      </c>
      <c r="M54" s="72"/>
      <c r="N54" s="72">
        <v>0</v>
      </c>
      <c r="O54" s="72">
        <v>0</v>
      </c>
      <c r="P54" s="73">
        <v>0</v>
      </c>
      <c r="Q54" s="74"/>
      <c r="R54" s="75"/>
      <c r="S54"/>
      <c r="T54" s="2"/>
    </row>
    <row r="55" spans="1:20" ht="15" x14ac:dyDescent="0.25">
      <c r="A55" s="2"/>
      <c r="B55" s="14">
        <v>43</v>
      </c>
      <c r="C55" s="53" t="s">
        <v>43</v>
      </c>
      <c r="D55" s="34"/>
      <c r="E55" s="72"/>
      <c r="F55" s="72"/>
      <c r="G55" s="73"/>
      <c r="H55" s="72"/>
      <c r="I55" s="72"/>
      <c r="J55" s="73"/>
      <c r="K55" s="73"/>
      <c r="L55" s="83"/>
      <c r="M55" s="72"/>
      <c r="N55" s="72"/>
      <c r="O55" s="72"/>
      <c r="P55" s="73"/>
      <c r="Q55" s="74"/>
      <c r="R55" s="75"/>
      <c r="S55"/>
      <c r="T55" s="2"/>
    </row>
    <row r="56" spans="1:20" ht="15" x14ac:dyDescent="0.25">
      <c r="B56" s="14">
        <v>44</v>
      </c>
      <c r="C56" s="59" t="s">
        <v>56</v>
      </c>
      <c r="D56" s="34"/>
      <c r="E56" s="72">
        <v>1</v>
      </c>
      <c r="F56" s="72">
        <v>1</v>
      </c>
      <c r="G56" s="73">
        <v>150000</v>
      </c>
      <c r="H56" s="72"/>
      <c r="I56" s="72">
        <v>1</v>
      </c>
      <c r="J56" s="73">
        <v>150000</v>
      </c>
      <c r="K56" s="73">
        <f>(J56/I56)</f>
        <v>150000</v>
      </c>
      <c r="L56" s="83"/>
      <c r="M56" s="72"/>
      <c r="N56" s="72">
        <v>0</v>
      </c>
      <c r="O56" s="72">
        <v>0</v>
      </c>
      <c r="P56" s="73">
        <v>0</v>
      </c>
      <c r="Q56" s="74"/>
      <c r="R56" s="75"/>
      <c r="S56"/>
      <c r="T56" s="2"/>
    </row>
    <row r="57" spans="1:20" ht="15" x14ac:dyDescent="0.25">
      <c r="B57" s="14">
        <v>45</v>
      </c>
      <c r="C57" s="59" t="s">
        <v>57</v>
      </c>
      <c r="D57" s="34"/>
      <c r="E57" s="72"/>
      <c r="F57" s="72"/>
      <c r="G57" s="73"/>
      <c r="H57" s="72"/>
      <c r="I57" s="72"/>
      <c r="J57" s="73"/>
      <c r="K57" s="73"/>
      <c r="L57" s="83"/>
      <c r="M57" s="72"/>
      <c r="N57" s="72"/>
      <c r="O57" s="72"/>
      <c r="P57" s="73"/>
      <c r="Q57" s="74"/>
      <c r="R57" s="75"/>
      <c r="S57"/>
      <c r="T57" s="2"/>
    </row>
    <row r="58" spans="1:20" ht="15" x14ac:dyDescent="0.25">
      <c r="B58" s="14">
        <v>46</v>
      </c>
      <c r="C58" s="53" t="s">
        <v>31</v>
      </c>
      <c r="D58" s="34"/>
      <c r="E58" s="72">
        <v>140</v>
      </c>
      <c r="F58" s="72">
        <v>140</v>
      </c>
      <c r="G58" s="73">
        <v>27442272</v>
      </c>
      <c r="H58" s="72"/>
      <c r="I58" s="72">
        <v>140</v>
      </c>
      <c r="J58" s="73">
        <v>27442272</v>
      </c>
      <c r="K58" s="73">
        <f>(J58/I58)</f>
        <v>196016.22857142857</v>
      </c>
      <c r="L58" s="83">
        <v>14</v>
      </c>
      <c r="M58" s="72"/>
      <c r="N58" s="72">
        <v>0</v>
      </c>
      <c r="O58" s="72">
        <v>0</v>
      </c>
      <c r="P58" s="73">
        <v>0</v>
      </c>
      <c r="Q58" s="74"/>
      <c r="R58" s="75"/>
      <c r="S58"/>
      <c r="T58" s="2"/>
    </row>
    <row r="59" spans="1:20" ht="15" x14ac:dyDescent="0.25">
      <c r="B59" s="14">
        <v>47</v>
      </c>
      <c r="C59" s="53" t="s">
        <v>44</v>
      </c>
      <c r="D59" s="34"/>
      <c r="E59" s="72"/>
      <c r="F59" s="72"/>
      <c r="G59" s="73"/>
      <c r="H59" s="72"/>
      <c r="I59" s="72"/>
      <c r="J59" s="73"/>
      <c r="K59" s="73"/>
      <c r="L59" s="83"/>
      <c r="M59" s="72"/>
      <c r="N59" s="72"/>
      <c r="O59" s="72"/>
      <c r="P59" s="73"/>
      <c r="Q59" s="74"/>
      <c r="R59" s="75"/>
      <c r="S59"/>
      <c r="T59" s="2"/>
    </row>
    <row r="60" spans="1:20" ht="15" x14ac:dyDescent="0.25">
      <c r="B60" s="14">
        <v>48</v>
      </c>
      <c r="C60" s="59" t="s">
        <v>58</v>
      </c>
      <c r="D60" s="34"/>
      <c r="E60" s="72">
        <v>50</v>
      </c>
      <c r="F60" s="72">
        <v>50</v>
      </c>
      <c r="G60" s="73">
        <v>10344852</v>
      </c>
      <c r="H60" s="72"/>
      <c r="I60" s="72">
        <v>50</v>
      </c>
      <c r="J60" s="73">
        <v>10344852</v>
      </c>
      <c r="K60" s="73">
        <f>(J60/I60)</f>
        <v>206897.04</v>
      </c>
      <c r="L60" s="83"/>
      <c r="M60" s="72"/>
      <c r="N60" s="72">
        <v>0</v>
      </c>
      <c r="O60" s="72">
        <v>0</v>
      </c>
      <c r="P60" s="73">
        <v>0</v>
      </c>
      <c r="Q60" s="74"/>
      <c r="R60" s="75"/>
      <c r="S60"/>
      <c r="T60" s="2"/>
    </row>
    <row r="61" spans="1:20" ht="15" x14ac:dyDescent="0.25">
      <c r="B61" s="14">
        <v>49</v>
      </c>
      <c r="C61" s="60"/>
      <c r="D61" s="34"/>
      <c r="E61" s="72"/>
      <c r="F61" s="72"/>
      <c r="G61" s="73"/>
      <c r="H61" s="72"/>
      <c r="I61" s="72"/>
      <c r="J61" s="73"/>
      <c r="K61" s="73"/>
      <c r="L61" s="83"/>
      <c r="M61" s="72"/>
      <c r="N61" s="72"/>
      <c r="O61" s="72"/>
      <c r="P61" s="73"/>
      <c r="Q61" s="74"/>
      <c r="R61" s="75"/>
      <c r="S61"/>
      <c r="T61" s="2"/>
    </row>
    <row r="62" spans="1:20" ht="15" x14ac:dyDescent="0.25">
      <c r="B62" s="14">
        <v>50</v>
      </c>
      <c r="C62" s="56" t="s">
        <v>39</v>
      </c>
      <c r="D62" s="34"/>
      <c r="E62" s="72"/>
      <c r="F62" s="72"/>
      <c r="G62" s="73"/>
      <c r="H62" s="72"/>
      <c r="I62" s="72"/>
      <c r="J62" s="73"/>
      <c r="K62" s="73"/>
      <c r="L62" s="83"/>
      <c r="M62" s="72"/>
      <c r="N62" s="72"/>
      <c r="O62" s="72"/>
      <c r="P62" s="73"/>
      <c r="Q62" s="74"/>
      <c r="R62" s="75"/>
      <c r="S62"/>
      <c r="T62" s="2"/>
    </row>
    <row r="63" spans="1:20" ht="15" x14ac:dyDescent="0.25">
      <c r="B63" s="14">
        <v>51</v>
      </c>
      <c r="C63" s="53" t="s">
        <v>45</v>
      </c>
      <c r="D63" s="34"/>
      <c r="E63" s="72"/>
      <c r="F63" s="72"/>
      <c r="G63" s="73"/>
      <c r="H63" s="72"/>
      <c r="I63" s="72"/>
      <c r="J63" s="73"/>
      <c r="K63" s="73"/>
      <c r="L63" s="83"/>
      <c r="M63" s="72"/>
      <c r="N63" s="72"/>
      <c r="O63" s="72"/>
      <c r="P63" s="73"/>
      <c r="Q63" s="74"/>
      <c r="R63" s="75"/>
      <c r="S63"/>
      <c r="T63" s="2"/>
    </row>
    <row r="64" spans="1:20" ht="15" x14ac:dyDescent="0.25">
      <c r="B64" s="14">
        <v>52</v>
      </c>
      <c r="C64" s="53" t="s">
        <v>59</v>
      </c>
      <c r="D64" s="34"/>
      <c r="E64" s="72">
        <v>40</v>
      </c>
      <c r="F64" s="72">
        <v>191</v>
      </c>
      <c r="G64" s="73">
        <v>25885018</v>
      </c>
      <c r="H64" s="72"/>
      <c r="I64" s="72">
        <v>33</v>
      </c>
      <c r="J64" s="73">
        <v>6571551</v>
      </c>
      <c r="K64" s="73">
        <f>(J64/I64)</f>
        <v>199137.90909090909</v>
      </c>
      <c r="L64" s="83">
        <v>13</v>
      </c>
      <c r="M64" s="72"/>
      <c r="N64" s="72">
        <v>7</v>
      </c>
      <c r="O64" s="72">
        <v>158</v>
      </c>
      <c r="P64" s="73">
        <v>19313467</v>
      </c>
      <c r="Q64" s="74">
        <f>(P64/N64)</f>
        <v>2759066.7142857141</v>
      </c>
      <c r="R64" s="75">
        <f>(P64/O64)</f>
        <v>122237.1329113924</v>
      </c>
      <c r="S64"/>
      <c r="T64" s="2"/>
    </row>
    <row r="65" spans="2:20" ht="15" x14ac:dyDescent="0.25">
      <c r="B65" s="14">
        <v>53</v>
      </c>
      <c r="C65" s="53" t="s">
        <v>32</v>
      </c>
      <c r="D65" s="34"/>
      <c r="E65" s="72">
        <v>88</v>
      </c>
      <c r="F65" s="72">
        <v>133</v>
      </c>
      <c r="G65" s="73">
        <v>17756935</v>
      </c>
      <c r="H65" s="72"/>
      <c r="I65" s="72">
        <v>77</v>
      </c>
      <c r="J65" s="73">
        <v>13301344</v>
      </c>
      <c r="K65" s="73">
        <f>(J65/I65)</f>
        <v>172744.72727272726</v>
      </c>
      <c r="L65" s="83">
        <v>16</v>
      </c>
      <c r="M65" s="72"/>
      <c r="N65" s="72">
        <v>6</v>
      </c>
      <c r="O65" s="72">
        <v>46</v>
      </c>
      <c r="P65" s="73">
        <v>3478295</v>
      </c>
      <c r="Q65" s="74">
        <f>(P65/N65)</f>
        <v>579715.83333333337</v>
      </c>
      <c r="R65" s="75">
        <f>(P65/O65)</f>
        <v>75615.108695652176</v>
      </c>
      <c r="S65"/>
      <c r="T65"/>
    </row>
    <row r="66" spans="2:20" ht="15" x14ac:dyDescent="0.25">
      <c r="B66" s="14">
        <v>54</v>
      </c>
      <c r="C66" s="53" t="s">
        <v>60</v>
      </c>
      <c r="D66" s="34"/>
      <c r="E66" s="72"/>
      <c r="F66" s="72"/>
      <c r="G66" s="73"/>
      <c r="H66" s="72"/>
      <c r="I66" s="72"/>
      <c r="J66" s="73"/>
      <c r="K66" s="73"/>
      <c r="L66" s="72"/>
      <c r="M66" s="72"/>
      <c r="N66" s="72"/>
      <c r="O66" s="72"/>
      <c r="P66" s="73"/>
      <c r="Q66" s="74"/>
      <c r="R66" s="75"/>
      <c r="S66"/>
      <c r="T66"/>
    </row>
    <row r="67" spans="2:20" ht="15" x14ac:dyDescent="0.25">
      <c r="B67" s="14">
        <v>55</v>
      </c>
      <c r="C67" s="59" t="s">
        <v>61</v>
      </c>
      <c r="D67" s="34"/>
      <c r="E67" s="72">
        <v>19</v>
      </c>
      <c r="F67" s="72">
        <v>28</v>
      </c>
      <c r="G67" s="73">
        <v>6014916</v>
      </c>
      <c r="H67" s="72"/>
      <c r="I67" s="72">
        <v>17</v>
      </c>
      <c r="J67" s="73">
        <v>3561508</v>
      </c>
      <c r="K67" s="73">
        <f>(J67/I67)</f>
        <v>209500.4705882353</v>
      </c>
      <c r="L67" s="72"/>
      <c r="M67" s="72"/>
      <c r="N67" s="72">
        <v>2</v>
      </c>
      <c r="O67" s="72">
        <v>11</v>
      </c>
      <c r="P67" s="73">
        <v>2453408</v>
      </c>
      <c r="Q67" s="74">
        <f>(P67/N67)</f>
        <v>1226704</v>
      </c>
      <c r="R67" s="75">
        <f>(P67/O67)</f>
        <v>223037.09090909091</v>
      </c>
      <c r="S67"/>
      <c r="T67"/>
    </row>
    <row r="68" spans="2:20" ht="15.75" thickBot="1" x14ac:dyDescent="0.3">
      <c r="B68" s="10"/>
      <c r="C68" s="47"/>
      <c r="D68" s="48"/>
      <c r="E68" s="49"/>
      <c r="F68" s="49"/>
      <c r="G68" s="50"/>
      <c r="H68" s="49"/>
      <c r="I68" s="49"/>
      <c r="J68" s="50"/>
      <c r="K68" s="50"/>
      <c r="L68" s="51"/>
      <c r="M68" s="49"/>
      <c r="N68" s="49"/>
      <c r="O68" s="49"/>
      <c r="P68" s="50"/>
      <c r="Q68" s="50"/>
      <c r="R68" s="52"/>
      <c r="S68"/>
      <c r="T68"/>
    </row>
    <row r="69" spans="2:20" ht="15" thickTop="1" x14ac:dyDescent="0.2">
      <c r="B69" s="13"/>
      <c r="F69" s="17"/>
      <c r="G69" s="18"/>
      <c r="H69" s="17"/>
      <c r="I69" s="17"/>
      <c r="J69" s="18"/>
      <c r="K69" s="18"/>
      <c r="L69" s="19"/>
      <c r="M69" s="17"/>
      <c r="N69" s="17"/>
      <c r="O69" s="17"/>
      <c r="P69" s="18"/>
      <c r="Q69" s="18"/>
      <c r="R69" s="18"/>
      <c r="S69"/>
      <c r="T69"/>
    </row>
    <row r="70" spans="2:20" ht="15" x14ac:dyDescent="0.25">
      <c r="B70" s="13"/>
      <c r="C70" s="11" t="s">
        <v>62</v>
      </c>
      <c r="D70" s="16"/>
      <c r="E70" s="17"/>
      <c r="F70" s="17"/>
      <c r="G70" s="18"/>
      <c r="H70" s="17"/>
      <c r="I70" s="17"/>
      <c r="J70" s="18"/>
      <c r="K70" s="18"/>
      <c r="L70" s="19"/>
      <c r="M70" s="17"/>
      <c r="N70" s="17"/>
      <c r="O70" s="17"/>
      <c r="P70" s="18"/>
      <c r="Q70" s="18"/>
      <c r="R70" s="18"/>
      <c r="T70"/>
    </row>
    <row r="71" spans="2:20" ht="15" x14ac:dyDescent="0.25">
      <c r="B71" s="13"/>
      <c r="C71" s="11" t="s">
        <v>33</v>
      </c>
      <c r="D71" s="16"/>
      <c r="E71" s="17"/>
      <c r="T71"/>
    </row>
    <row r="72" spans="2:20" x14ac:dyDescent="0.2">
      <c r="B72" s="13"/>
      <c r="C72" s="12" t="s">
        <v>34</v>
      </c>
      <c r="T72"/>
    </row>
    <row r="73" spans="2:20" x14ac:dyDescent="0.2">
      <c r="B73" s="13"/>
      <c r="C73" s="12" t="s">
        <v>35</v>
      </c>
      <c r="T73"/>
    </row>
    <row r="74" spans="2:20" x14ac:dyDescent="0.2">
      <c r="B74" s="13"/>
      <c r="C74" s="12" t="s">
        <v>36</v>
      </c>
      <c r="T74"/>
    </row>
    <row r="75" spans="2:20" x14ac:dyDescent="0.2">
      <c r="B75" s="13"/>
      <c r="C75" s="12" t="s">
        <v>46</v>
      </c>
    </row>
    <row r="76" spans="2:20" x14ac:dyDescent="0.2">
      <c r="B76" s="13"/>
      <c r="C76" s="12" t="s">
        <v>47</v>
      </c>
    </row>
    <row r="77" spans="2:20" x14ac:dyDescent="0.2">
      <c r="B77" s="2"/>
      <c r="C77" s="12" t="s">
        <v>48</v>
      </c>
    </row>
    <row r="78" spans="2:20" x14ac:dyDescent="0.2">
      <c r="B78" s="2"/>
      <c r="C78" s="13" t="s">
        <v>49</v>
      </c>
    </row>
    <row r="79" spans="2:20" x14ac:dyDescent="0.2">
      <c r="B79" s="2"/>
      <c r="C79" s="13" t="s">
        <v>50</v>
      </c>
    </row>
    <row r="80" spans="2:20" x14ac:dyDescent="0.2">
      <c r="C80" s="13" t="s">
        <v>51</v>
      </c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DC8525-29A1-433D-A9C1-56210783A2F5}"/>
</file>

<file path=customXml/itemProps2.xml><?xml version="1.0" encoding="utf-8"?>
<ds:datastoreItem xmlns:ds="http://schemas.openxmlformats.org/officeDocument/2006/customXml" ds:itemID="{3AB7C54A-0D4E-409C-BD62-00BD287BC4E3}"/>
</file>

<file path=customXml/itemProps3.xml><?xml version="1.0" encoding="utf-8"?>
<ds:datastoreItem xmlns:ds="http://schemas.openxmlformats.org/officeDocument/2006/customXml" ds:itemID="{0C19D841-6D21-4C4B-9E94-F2837A00B9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1B2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cp:lastPrinted>2016-12-28T15:12:36Z</cp:lastPrinted>
  <dcterms:created xsi:type="dcterms:W3CDTF">2003-04-24T14:06:32Z</dcterms:created>
  <dcterms:modified xsi:type="dcterms:W3CDTF">2017-01-24T17:09:36Z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