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6" windowWidth="18720" windowHeight="11640"/>
  </bookViews>
  <sheets>
    <sheet name="Detailed Land Use" sheetId="1" r:id="rId1"/>
    <sheet name="Sort" sheetId="2" r:id="rId2"/>
  </sheets>
  <definedNames>
    <definedName name="_xlnm._FilterDatabase" localSheetId="1" hidden="1">Sort!$A$2:$E$45</definedName>
    <definedName name="_xlnm.Print_Area" localSheetId="0">'Detailed Land Use'!$C$8:$U$50</definedName>
    <definedName name="_xlnm.Print_Titles" localSheetId="0">'Detailed Land Use'!$B:$B,'Detailed Land Use'!$6:$7</definedName>
  </definedNames>
  <calcPr calcId="145621"/>
</workbook>
</file>

<file path=xl/calcChain.xml><?xml version="1.0" encoding="utf-8"?>
<calcChain xmlns="http://schemas.openxmlformats.org/spreadsheetml/2006/main">
  <c r="U49" i="1" l="1"/>
  <c r="U43" i="1"/>
  <c r="U42" i="1"/>
  <c r="U41" i="1"/>
  <c r="U40" i="1"/>
  <c r="U39" i="1"/>
  <c r="U37" i="1"/>
  <c r="U35" i="1"/>
  <c r="U34" i="1"/>
  <c r="U33" i="1"/>
  <c r="U31" i="1"/>
  <c r="U29" i="1"/>
  <c r="U28" i="1"/>
  <c r="U27" i="1"/>
  <c r="U25" i="1"/>
  <c r="U23" i="1"/>
  <c r="U22" i="1"/>
  <c r="U21" i="1"/>
  <c r="U19" i="1"/>
  <c r="U17" i="1"/>
  <c r="U16" i="1"/>
  <c r="U15" i="1"/>
  <c r="U14" i="1"/>
  <c r="U13" i="1"/>
  <c r="U11" i="1"/>
  <c r="U9" i="1"/>
  <c r="S50" i="1"/>
  <c r="S49" i="1"/>
  <c r="S43" i="1"/>
  <c r="S42" i="1"/>
  <c r="S41" i="1"/>
  <c r="S40" i="1"/>
  <c r="S39" i="1"/>
  <c r="S37" i="1"/>
  <c r="S35" i="1"/>
  <c r="S34" i="1"/>
  <c r="S33" i="1"/>
  <c r="S31" i="1"/>
  <c r="S29" i="1"/>
  <c r="S28" i="1"/>
  <c r="S27" i="1"/>
  <c r="S25" i="1"/>
  <c r="S23" i="1"/>
  <c r="S22" i="1"/>
  <c r="S21" i="1"/>
  <c r="S19" i="1"/>
  <c r="S17" i="1"/>
  <c r="S16" i="1"/>
  <c r="S15" i="1"/>
  <c r="S14" i="1"/>
  <c r="S13" i="1"/>
  <c r="S11" i="1"/>
  <c r="S9" i="1"/>
  <c r="Q49" i="1"/>
  <c r="Q48" i="1"/>
  <c r="Q43" i="1"/>
  <c r="Q42" i="1"/>
  <c r="Q41" i="1"/>
  <c r="Q40" i="1"/>
  <c r="Q39" i="1"/>
  <c r="Q37" i="1"/>
  <c r="Q35" i="1"/>
  <c r="Q34" i="1"/>
  <c r="Q33" i="1"/>
  <c r="Q31" i="1"/>
  <c r="Q29" i="1"/>
  <c r="Q28" i="1"/>
  <c r="Q27" i="1"/>
  <c r="Q25" i="1"/>
  <c r="Q23" i="1"/>
  <c r="Q22" i="1"/>
  <c r="Q21" i="1"/>
  <c r="Q19" i="1"/>
  <c r="Q17" i="1"/>
  <c r="Q16" i="1"/>
  <c r="Q15" i="1"/>
  <c r="Q14" i="1"/>
  <c r="Q13" i="1"/>
  <c r="Q11" i="1"/>
  <c r="Q9" i="1"/>
  <c r="I50" i="1"/>
  <c r="I49" i="1"/>
  <c r="I43" i="1"/>
  <c r="I42" i="1"/>
  <c r="I41" i="1"/>
  <c r="I40" i="1"/>
  <c r="I39" i="1"/>
  <c r="I37" i="1"/>
  <c r="I35" i="1"/>
  <c r="I34" i="1"/>
  <c r="I33" i="1"/>
  <c r="I31" i="1"/>
  <c r="I29" i="1"/>
  <c r="I28" i="1"/>
  <c r="I27" i="1"/>
  <c r="I25" i="1"/>
  <c r="I23" i="1"/>
  <c r="I22" i="1"/>
  <c r="I21" i="1"/>
  <c r="I19" i="1"/>
  <c r="I17" i="1"/>
  <c r="I16" i="1"/>
  <c r="I15" i="1"/>
  <c r="I14" i="1"/>
  <c r="I13" i="1"/>
  <c r="I11" i="1"/>
  <c r="I9" i="1"/>
  <c r="H50" i="1"/>
  <c r="H49" i="1"/>
  <c r="H43" i="1"/>
  <c r="H42" i="1"/>
  <c r="H41" i="1"/>
  <c r="H40" i="1"/>
  <c r="H39" i="1"/>
  <c r="H37" i="1"/>
  <c r="H35" i="1"/>
  <c r="H34" i="1"/>
  <c r="H33" i="1"/>
  <c r="H31" i="1"/>
  <c r="H29" i="1"/>
  <c r="H28" i="1"/>
  <c r="H27" i="1"/>
  <c r="H25" i="1"/>
  <c r="H23" i="1"/>
  <c r="H22" i="1"/>
  <c r="H21" i="1"/>
  <c r="H19" i="1"/>
  <c r="H17" i="1"/>
  <c r="H16" i="1"/>
  <c r="H15" i="1"/>
  <c r="H14" i="1"/>
  <c r="H13" i="1"/>
  <c r="H11" i="1"/>
  <c r="H9" i="1"/>
  <c r="N49" i="1"/>
  <c r="N43" i="1"/>
  <c r="N42" i="1"/>
  <c r="N41" i="1"/>
  <c r="N40" i="1"/>
  <c r="N39" i="1"/>
  <c r="N37" i="1"/>
  <c r="N35" i="1"/>
  <c r="N34" i="1"/>
  <c r="N33" i="1"/>
  <c r="N31" i="1"/>
  <c r="N29" i="1"/>
  <c r="N28" i="1"/>
  <c r="N27" i="1"/>
  <c r="N25" i="1"/>
  <c r="N23" i="1"/>
  <c r="N22" i="1"/>
  <c r="N21" i="1"/>
  <c r="N19" i="1"/>
  <c r="N17" i="1"/>
  <c r="N16" i="1"/>
  <c r="N15" i="1"/>
  <c r="N14" i="1"/>
  <c r="N13" i="1"/>
  <c r="N11" i="1"/>
  <c r="N9" i="1"/>
  <c r="L49" i="1"/>
  <c r="L43" i="1"/>
  <c r="L42" i="1"/>
  <c r="L41" i="1"/>
  <c r="L40" i="1"/>
  <c r="L39" i="1"/>
  <c r="L37" i="1"/>
  <c r="L35" i="1"/>
  <c r="L34" i="1"/>
  <c r="L33" i="1"/>
  <c r="L31" i="1"/>
  <c r="L29" i="1"/>
  <c r="L28" i="1"/>
  <c r="L27" i="1"/>
  <c r="L25" i="1"/>
  <c r="L23" i="1"/>
  <c r="L22" i="1"/>
  <c r="L21" i="1"/>
  <c r="L19" i="1"/>
  <c r="L17" i="1"/>
  <c r="L16" i="1"/>
  <c r="L15" i="1"/>
  <c r="L14" i="1"/>
  <c r="L13" i="1"/>
  <c r="L11" i="1"/>
  <c r="L9" i="1"/>
  <c r="G50" i="1"/>
  <c r="G49" i="1"/>
  <c r="G43" i="1"/>
  <c r="G42" i="1"/>
  <c r="G41" i="1"/>
  <c r="G40" i="1"/>
  <c r="G39" i="1"/>
  <c r="G37" i="1"/>
  <c r="G35" i="1"/>
  <c r="G34" i="1"/>
  <c r="G33" i="1"/>
  <c r="G31" i="1"/>
  <c r="G29" i="1"/>
  <c r="G28" i="1"/>
  <c r="G27" i="1"/>
  <c r="G25" i="1"/>
  <c r="G23" i="1"/>
  <c r="G22" i="1"/>
  <c r="G21" i="1"/>
  <c r="G19" i="1"/>
  <c r="G17" i="1"/>
  <c r="G16" i="1"/>
  <c r="G15" i="1"/>
  <c r="G14" i="1"/>
  <c r="G13" i="1"/>
  <c r="G11" i="1"/>
  <c r="G9" i="1"/>
  <c r="E50" i="1"/>
  <c r="E49" i="1"/>
  <c r="E48" i="1"/>
  <c r="E47" i="1"/>
  <c r="E43" i="1"/>
  <c r="E42" i="1"/>
  <c r="E41" i="1"/>
  <c r="E40" i="1"/>
  <c r="E39" i="1"/>
  <c r="E35" i="1"/>
  <c r="E34" i="1"/>
  <c r="E33" i="1"/>
  <c r="E29" i="1"/>
  <c r="E28" i="1"/>
  <c r="E27" i="1"/>
  <c r="E25" i="1"/>
  <c r="E23" i="1"/>
  <c r="E22" i="1"/>
  <c r="E21" i="1"/>
  <c r="E9" i="1"/>
  <c r="E11" i="1"/>
  <c r="E17" i="1"/>
  <c r="E16" i="1"/>
  <c r="E15" i="1"/>
  <c r="E14" i="1"/>
  <c r="E13" i="1"/>
  <c r="D39" i="2"/>
  <c r="B51" i="2" l="1"/>
  <c r="D50" i="2" s="1"/>
  <c r="B50" i="2"/>
  <c r="F48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0" i="2"/>
  <c r="E29" i="2"/>
  <c r="E28" i="2"/>
  <c r="E27" i="2"/>
  <c r="E26" i="2"/>
  <c r="N25" i="2"/>
  <c r="I25" i="2"/>
  <c r="J25" i="2" s="1"/>
  <c r="E24" i="2"/>
  <c r="N24" i="2"/>
  <c r="I24" i="2"/>
  <c r="J24" i="2" s="1"/>
  <c r="E23" i="2"/>
  <c r="N23" i="2"/>
  <c r="I23" i="2"/>
  <c r="J23" i="2" s="1"/>
  <c r="E22" i="2"/>
  <c r="N22" i="2"/>
  <c r="I22" i="2"/>
  <c r="J22" i="2" s="1"/>
  <c r="E21" i="2"/>
  <c r="N21" i="2"/>
  <c r="I21" i="2"/>
  <c r="J21" i="2" s="1"/>
  <c r="E20" i="2"/>
  <c r="N20" i="2"/>
  <c r="I20" i="2"/>
  <c r="J20" i="2" s="1"/>
  <c r="N19" i="2"/>
  <c r="I19" i="2"/>
  <c r="J19" i="2" s="1"/>
  <c r="E18" i="2"/>
  <c r="N18" i="2"/>
  <c r="I18" i="2"/>
  <c r="J18" i="2" s="1"/>
  <c r="E17" i="2"/>
  <c r="N17" i="2"/>
  <c r="I17" i="2"/>
  <c r="J17" i="2" s="1"/>
  <c r="E16" i="2"/>
  <c r="N16" i="2"/>
  <c r="I16" i="2"/>
  <c r="J16" i="2" s="1"/>
  <c r="E15" i="2"/>
  <c r="N15" i="2"/>
  <c r="I15" i="2"/>
  <c r="J15" i="2" s="1"/>
  <c r="E14" i="2"/>
  <c r="N14" i="2"/>
  <c r="I14" i="2"/>
  <c r="J14" i="2" s="1"/>
  <c r="N13" i="2"/>
  <c r="I13" i="2"/>
  <c r="J13" i="2" s="1"/>
  <c r="E12" i="2"/>
  <c r="N12" i="2"/>
  <c r="I12" i="2"/>
  <c r="J12" i="2" s="1"/>
  <c r="N11" i="2"/>
  <c r="I11" i="2"/>
  <c r="J11" i="2" s="1"/>
  <c r="E11" i="2"/>
  <c r="N10" i="2"/>
  <c r="I10" i="2"/>
  <c r="J10" i="2" s="1"/>
  <c r="E10" i="2"/>
  <c r="N9" i="2"/>
  <c r="I9" i="2"/>
  <c r="J9" i="2" s="1"/>
  <c r="E9" i="2"/>
  <c r="N8" i="2"/>
  <c r="I8" i="2"/>
  <c r="J8" i="2" s="1"/>
  <c r="E8" i="2"/>
  <c r="N7" i="2"/>
  <c r="I7" i="2"/>
  <c r="J7" i="2" s="1"/>
  <c r="E7" i="2"/>
  <c r="N6" i="2"/>
  <c r="I6" i="2"/>
  <c r="J6" i="2" s="1"/>
  <c r="E6" i="2"/>
  <c r="N5" i="2"/>
  <c r="I5" i="2"/>
  <c r="J5" i="2" s="1"/>
  <c r="N4" i="2"/>
  <c r="I4" i="2"/>
  <c r="J4" i="2" s="1"/>
  <c r="E4" i="2"/>
  <c r="N3" i="2"/>
  <c r="I3" i="2"/>
  <c r="J3" i="2" s="1"/>
  <c r="E3" i="2"/>
  <c r="D31" i="2" l="1"/>
  <c r="D25" i="2" s="1"/>
  <c r="C50" i="2"/>
  <c r="E45" i="1"/>
  <c r="E37" i="1"/>
  <c r="E31" i="1"/>
  <c r="E19" i="1"/>
  <c r="E25" i="2" l="1"/>
  <c r="D19" i="2"/>
  <c r="D13" i="2" s="1"/>
  <c r="E31" i="2"/>
  <c r="E19" i="2"/>
  <c r="E13" i="2" l="1"/>
  <c r="D5" i="2"/>
  <c r="E5" i="2" s="1"/>
</calcChain>
</file>

<file path=xl/sharedStrings.xml><?xml version="1.0" encoding="utf-8"?>
<sst xmlns="http://schemas.openxmlformats.org/spreadsheetml/2006/main" count="349" uniqueCount="102">
  <si>
    <t>Total Cropland (Acres)</t>
  </si>
  <si>
    <t>Harvested 
Cropland</t>
  </si>
  <si>
    <t>Other 
Cropland</t>
  </si>
  <si>
    <t>Total Woodland (Acres)</t>
  </si>
  <si>
    <t>Woodland not Pastured</t>
  </si>
  <si>
    <t>Woodland Pastured</t>
  </si>
  <si>
    <t>Pastureland, All Types (Acres): Includes Pastured Cropland and Woodland</t>
  </si>
  <si>
    <t>Permanent pasture and rangeland, other than cropland and woodland pastured</t>
  </si>
  <si>
    <t>Woodland Pastured (Same as Previous)</t>
  </si>
  <si>
    <t>Acres</t>
  </si>
  <si>
    <t>Percent</t>
  </si>
  <si>
    <t>Maryland *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</si>
  <si>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</si>
  <si>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</si>
  <si>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</si>
  <si>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</si>
  <si>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</si>
  <si>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</si>
  <si>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</si>
  <si>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</si>
  <si>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</si>
  <si>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</si>
  <si>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</si>
  <si>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</si>
  <si>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</si>
  <si>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</si>
  <si>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</si>
  <si>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</si>
  <si>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 *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</si>
  <si>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</si>
  <si>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</si>
  <si>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</si>
  <si>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</si>
  <si>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</si>
  <si>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</si>
  <si>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</si>
  <si>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</si>
  <si>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</si>
  <si>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</si>
  <si>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</si>
  <si>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</si>
  <si>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Line Sort2</t>
  </si>
  <si>
    <t>Cntycode</t>
  </si>
  <si>
    <t>LEANAME</t>
  </si>
  <si>
    <t>County</t>
  </si>
  <si>
    <t>County ANSI</t>
  </si>
  <si>
    <t>Value</t>
  </si>
  <si>
    <t>Value 1000's</t>
  </si>
  <si>
    <t>MARYLAND</t>
  </si>
  <si>
    <t>ALLEGANY</t>
  </si>
  <si>
    <t>DORCHESTER</t>
  </si>
  <si>
    <t/>
  </si>
  <si>
    <t>ANNE ARUNDEL</t>
  </si>
  <si>
    <t>SOMERSET</t>
  </si>
  <si>
    <t>BALTIMORE</t>
  </si>
  <si>
    <t>WICOMICO</t>
  </si>
  <si>
    <t>CALVERT</t>
  </si>
  <si>
    <t>WORCESTER</t>
  </si>
  <si>
    <t>Anne Arundel County</t>
  </si>
  <si>
    <t>CAROLINE</t>
  </si>
  <si>
    <t>Baltimore County</t>
  </si>
  <si>
    <t>CARROLL</t>
  </si>
  <si>
    <t>Carroll County</t>
  </si>
  <si>
    <t>CECIL</t>
  </si>
  <si>
    <t>FREDERICK</t>
  </si>
  <si>
    <t>Harford County</t>
  </si>
  <si>
    <t>CHARLES</t>
  </si>
  <si>
    <t>HARFORD</t>
  </si>
  <si>
    <t>Howard County</t>
  </si>
  <si>
    <t>HOWARD</t>
  </si>
  <si>
    <t>MONTGOMERY</t>
  </si>
  <si>
    <t>GARRETT</t>
  </si>
  <si>
    <t>WASHINGTON</t>
  </si>
  <si>
    <t>Frederick County</t>
  </si>
  <si>
    <t>KENT</t>
  </si>
  <si>
    <t>Montgomery County</t>
  </si>
  <si>
    <t>PRINCE GEORGES</t>
  </si>
  <si>
    <t>Prince George's County</t>
  </si>
  <si>
    <t>ST MARYS</t>
  </si>
  <si>
    <t>QUEEN ANNES</t>
  </si>
  <si>
    <t>Calvert County</t>
  </si>
  <si>
    <t>TALBOT</t>
  </si>
  <si>
    <t>Charles County</t>
  </si>
  <si>
    <t>St. Mary's County</t>
  </si>
  <si>
    <t>Allegany County</t>
  </si>
  <si>
    <t>Garrett County</t>
  </si>
  <si>
    <t>Washington County</t>
  </si>
  <si>
    <t>Caroline County</t>
  </si>
  <si>
    <t>Cecil County</t>
  </si>
  <si>
    <t>Kent County</t>
  </si>
  <si>
    <t>Queen Anne's County</t>
  </si>
  <si>
    <t>Talbot County</t>
  </si>
  <si>
    <t>Dorchester County</t>
  </si>
  <si>
    <t>Somerset County</t>
  </si>
  <si>
    <t>Wicomico County</t>
  </si>
  <si>
    <t>Worcester County</t>
  </si>
  <si>
    <t>TABLE 6:  DETAILED LAND USE DATA FOR FARMS IN MARYLAND AND ITS JURISDICTIONS, 2012</t>
  </si>
  <si>
    <t>Extracted from the 2012 Census of Agriculture.</t>
  </si>
  <si>
    <t>Prepared by the Maryland Department of Planning, August 2012.</t>
  </si>
  <si>
    <t xml:space="preserve"> (D)</t>
  </si>
  <si>
    <t>Used Only for Pasture</t>
  </si>
  <si>
    <t>Cropland Used Only for Pasture  (Same as Previous)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</si>
</sst>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3" fontId="4" fillId="0" borderId="4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164" fontId="4" fillId="0" borderId="0" xfId="2" applyNumberFormat="1" applyFont="1" applyBorder="1" applyAlignment="1">
      <alignment horizontal="right" indent="1"/>
    </xf>
    <xf numFmtId="164" fontId="4" fillId="0" borderId="6" xfId="2" applyNumberFormat="1" applyFont="1" applyBorder="1" applyAlignment="1">
      <alignment horizontal="right" indent="1"/>
    </xf>
    <xf numFmtId="164" fontId="3" fillId="0" borderId="0" xfId="2" applyNumberFormat="1" applyFont="1" applyBorder="1" applyAlignment="1">
      <alignment horizontal="right" indent="1"/>
    </xf>
    <xf numFmtId="164" fontId="3" fillId="0" borderId="6" xfId="2" applyNumberFormat="1" applyFont="1" applyBorder="1" applyAlignment="1">
      <alignment horizontal="right" indent="1"/>
    </xf>
    <xf numFmtId="0" fontId="2" fillId="0" borderId="0" xfId="0" applyFont="1" applyBorder="1"/>
    <xf numFmtId="164" fontId="0" fillId="0" borderId="0" xfId="2" applyNumberFormat="1" applyFont="1"/>
    <xf numFmtId="3" fontId="0" fillId="0" borderId="0" xfId="0" applyNumberFormat="1"/>
    <xf numFmtId="165" fontId="0" fillId="0" borderId="0" xfId="1" applyNumberFormat="1" applyFont="1"/>
    <xf numFmtId="0" fontId="1" fillId="0" borderId="0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0" fontId="0" fillId="0" borderId="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/>
    <xf numFmtId="0" fontId="0" fillId="0" borderId="7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4" xfId="0" applyNumberFormat="1" applyFont="1" applyBorder="1" applyAlignment="1">
      <alignment horizontal="right" indent="1"/>
    </xf>
    <xf numFmtId="3" fontId="0" fillId="0" borderId="5" xfId="0" applyNumberFormat="1" applyFont="1" applyBorder="1" applyAlignment="1">
      <alignment horizontal="right" indent="1"/>
    </xf>
    <xf numFmtId="3" fontId="0" fillId="0" borderId="5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3"/>
  <sheetViews>
    <sheetView showGridLines="0" tabSelected="1" topLeftCell="C1" zoomScaleNormal="100" workbookViewId="0">
      <selection activeCell="C3" sqref="C3:S3"/>
    </sheetView>
  </sheetViews>
  <sheetFormatPr defaultColWidth="7.5546875" defaultRowHeight="14.4" x14ac:dyDescent="0.3"/>
  <cols>
    <col min="1" max="1" width="7.5546875" customWidth="1"/>
    <col min="2" max="2" width="32" customWidth="1"/>
    <col min="3" max="4" width="10.44140625" bestFit="1" customWidth="1"/>
    <col min="5" max="5" width="7.5546875" customWidth="1"/>
    <col min="6" max="6" width="8.6640625" customWidth="1"/>
    <col min="7" max="7" width="7.88671875" bestFit="1" customWidth="1"/>
    <col min="8" max="8" width="8.88671875" customWidth="1"/>
    <col min="9" max="9" width="8" customWidth="1"/>
    <col min="10" max="10" width="10.33203125" customWidth="1"/>
    <col min="11" max="11" width="8.88671875" bestFit="1" customWidth="1"/>
    <col min="12" max="12" width="7.88671875" customWidth="1"/>
    <col min="13" max="14" width="7.88671875" bestFit="1" customWidth="1"/>
    <col min="15" max="15" width="15" customWidth="1"/>
    <col min="16" max="16" width="9.5546875" customWidth="1"/>
    <col min="17" max="17" width="8.88671875" customWidth="1"/>
    <col min="18" max="18" width="9.33203125" style="1" customWidth="1"/>
    <col min="19" max="19" width="7.88671875" style="1" bestFit="1" customWidth="1"/>
    <col min="20" max="20" width="9.33203125" style="1" customWidth="1"/>
    <col min="21" max="21" width="7.88671875" style="1" bestFit="1" customWidth="1"/>
  </cols>
  <sheetData>
    <row r="3" spans="1:22" x14ac:dyDescent="0.3">
      <c r="C3" s="18" t="s">
        <v>96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V3" s="1"/>
    </row>
    <row r="6" spans="1:22" ht="75" customHeight="1" x14ac:dyDescent="0.3">
      <c r="A6" s="2"/>
      <c r="B6" s="3"/>
      <c r="C6" s="20" t="s">
        <v>0</v>
      </c>
      <c r="D6" s="21" t="s">
        <v>1</v>
      </c>
      <c r="E6" s="22"/>
      <c r="F6" s="21" t="s">
        <v>100</v>
      </c>
      <c r="G6" s="22"/>
      <c r="H6" s="21" t="s">
        <v>2</v>
      </c>
      <c r="I6" s="22"/>
      <c r="J6" s="20" t="s">
        <v>3</v>
      </c>
      <c r="K6" s="21" t="s">
        <v>4</v>
      </c>
      <c r="L6" s="23"/>
      <c r="M6" s="21" t="s">
        <v>5</v>
      </c>
      <c r="N6" s="22"/>
      <c r="O6" s="24" t="s">
        <v>6</v>
      </c>
      <c r="P6" s="25" t="s">
        <v>7</v>
      </c>
      <c r="Q6" s="26"/>
      <c r="R6" s="25" t="s">
        <v>101</v>
      </c>
      <c r="S6" s="26"/>
      <c r="T6" s="25" t="s">
        <v>8</v>
      </c>
      <c r="U6" s="27"/>
      <c r="V6" s="28"/>
    </row>
    <row r="7" spans="1:22" s="5" customFormat="1" x14ac:dyDescent="0.3">
      <c r="A7" s="2"/>
      <c r="B7" s="4"/>
      <c r="C7" s="29"/>
      <c r="D7" s="30" t="s">
        <v>9</v>
      </c>
      <c r="E7" s="31" t="s">
        <v>10</v>
      </c>
      <c r="F7" s="30" t="s">
        <v>9</v>
      </c>
      <c r="G7" s="31" t="s">
        <v>10</v>
      </c>
      <c r="H7" s="30" t="s">
        <v>9</v>
      </c>
      <c r="I7" s="31" t="s">
        <v>10</v>
      </c>
      <c r="J7" s="29"/>
      <c r="K7" s="30" t="s">
        <v>9</v>
      </c>
      <c r="L7" s="32" t="s">
        <v>10</v>
      </c>
      <c r="M7" s="30" t="s">
        <v>9</v>
      </c>
      <c r="N7" s="31" t="s">
        <v>10</v>
      </c>
      <c r="O7" s="33"/>
      <c r="P7" s="34" t="s">
        <v>9</v>
      </c>
      <c r="Q7" s="35" t="s">
        <v>10</v>
      </c>
      <c r="R7" s="34" t="s">
        <v>9</v>
      </c>
      <c r="S7" s="35" t="s">
        <v>10</v>
      </c>
      <c r="T7" s="34" t="s">
        <v>9</v>
      </c>
      <c r="U7" s="36" t="s">
        <v>10</v>
      </c>
      <c r="V7" s="37"/>
    </row>
    <row r="8" spans="1:22" s="6" customFormat="1" x14ac:dyDescent="0.3">
      <c r="C8" s="38"/>
      <c r="D8" s="39"/>
      <c r="E8" s="40"/>
      <c r="F8" s="39"/>
      <c r="G8" s="40"/>
      <c r="H8" s="39"/>
      <c r="I8" s="40"/>
      <c r="J8" s="38"/>
      <c r="K8" s="39"/>
      <c r="L8" s="41"/>
      <c r="M8" s="39"/>
      <c r="N8" s="40"/>
      <c r="O8" s="38"/>
      <c r="P8" s="39"/>
      <c r="Q8" s="40"/>
      <c r="R8" s="39"/>
      <c r="S8" s="40"/>
      <c r="T8" s="39"/>
      <c r="U8" s="41"/>
      <c r="V8" s="42"/>
    </row>
    <row r="9" spans="1:22" s="7" customFormat="1" x14ac:dyDescent="0.3">
      <c r="B9" s="7" t="s">
        <v>11</v>
      </c>
      <c r="C9" s="8">
        <v>1396144</v>
      </c>
      <c r="D9" s="9">
        <v>1280965</v>
      </c>
      <c r="E9" s="10">
        <f>D9/$C9</f>
        <v>0.91750206282446511</v>
      </c>
      <c r="F9" s="19">
        <v>15176</v>
      </c>
      <c r="G9" s="10">
        <f>F9/$C9</f>
        <v>1.0869938917475562E-2</v>
      </c>
      <c r="H9" s="9">
        <f>C9-(D9+F9)</f>
        <v>100003</v>
      </c>
      <c r="I9" s="10">
        <f>H9/$C9</f>
        <v>7.1627998258059336E-2</v>
      </c>
      <c r="J9" s="8">
        <v>348482</v>
      </c>
      <c r="K9" s="9">
        <v>323652</v>
      </c>
      <c r="L9" s="10">
        <f>K9/$J9</f>
        <v>0.92874811324544737</v>
      </c>
      <c r="M9" s="9">
        <v>24830</v>
      </c>
      <c r="N9" s="10">
        <f>M9/$J9</f>
        <v>7.1251886754552601E-2</v>
      </c>
      <c r="O9" s="8">
        <v>201249</v>
      </c>
      <c r="P9" s="9">
        <v>161243</v>
      </c>
      <c r="Q9" s="10">
        <f>P9/$O9</f>
        <v>0.80121143459097932</v>
      </c>
      <c r="R9" s="19">
        <v>15176</v>
      </c>
      <c r="S9" s="10">
        <f>R9/$O9</f>
        <v>7.540907035562909E-2</v>
      </c>
      <c r="T9" s="9">
        <v>24830</v>
      </c>
      <c r="U9" s="11">
        <f>T9/$O9</f>
        <v>0.12337949505339157</v>
      </c>
    </row>
    <row r="10" spans="1:22" x14ac:dyDescent="0.3">
      <c r="C10" s="43" t="s">
        <v>51</v>
      </c>
      <c r="D10" s="44" t="s">
        <v>51</v>
      </c>
      <c r="E10" s="12"/>
      <c r="F10" s="45" t="s">
        <v>51</v>
      </c>
      <c r="G10" s="12"/>
      <c r="H10" s="44"/>
      <c r="I10" s="12"/>
      <c r="J10" s="43" t="s">
        <v>51</v>
      </c>
      <c r="K10" s="44" t="s">
        <v>51</v>
      </c>
      <c r="L10" s="12"/>
      <c r="M10" s="44"/>
      <c r="N10" s="12"/>
      <c r="O10" s="43" t="s">
        <v>51</v>
      </c>
      <c r="P10" s="44" t="s">
        <v>51</v>
      </c>
      <c r="Q10" s="12"/>
      <c r="R10" s="45" t="s">
        <v>51</v>
      </c>
      <c r="S10" s="12"/>
      <c r="T10" s="44"/>
      <c r="U10" s="13"/>
      <c r="V10" s="28"/>
    </row>
    <row r="11" spans="1:22" s="7" customFormat="1" x14ac:dyDescent="0.3">
      <c r="B11" s="7" t="s">
        <v>12</v>
      </c>
      <c r="C11" s="8">
        <v>217956</v>
      </c>
      <c r="D11" s="9">
        <v>198759</v>
      </c>
      <c r="E11" s="10">
        <f>D11/$C11</f>
        <v>0.91192258988052632</v>
      </c>
      <c r="F11" s="19">
        <v>3266</v>
      </c>
      <c r="G11" s="10">
        <f>F11/$C11</f>
        <v>1.4984675806126007E-2</v>
      </c>
      <c r="H11" s="9">
        <f>C11-(D11+F11)</f>
        <v>15931</v>
      </c>
      <c r="I11" s="10">
        <f>H11/$C11</f>
        <v>7.3092734313347646E-2</v>
      </c>
      <c r="J11" s="8">
        <v>46425</v>
      </c>
      <c r="K11" s="9">
        <v>42903</v>
      </c>
      <c r="L11" s="10">
        <f t="shared" ref="L10:N50" si="0">K11/$J11</f>
        <v>0.92413570274636514</v>
      </c>
      <c r="M11" s="9">
        <v>3522</v>
      </c>
      <c r="N11" s="10">
        <f t="shared" si="0"/>
        <v>7.5864297253634888E-2</v>
      </c>
      <c r="O11" s="8">
        <v>51686</v>
      </c>
      <c r="P11" s="9">
        <v>44898</v>
      </c>
      <c r="Q11" s="10">
        <f>P11/$O11</f>
        <v>0.86866849823936854</v>
      </c>
      <c r="R11" s="19">
        <v>3266</v>
      </c>
      <c r="S11" s="10">
        <f>R11/$O11</f>
        <v>6.3189258213055766E-2</v>
      </c>
      <c r="T11" s="9">
        <v>3522</v>
      </c>
      <c r="U11" s="11">
        <f>T11/$O11</f>
        <v>6.814224354757574E-2</v>
      </c>
    </row>
    <row r="12" spans="1:22" x14ac:dyDescent="0.3">
      <c r="C12" s="43" t="s">
        <v>51</v>
      </c>
      <c r="D12" s="44" t="s">
        <v>51</v>
      </c>
      <c r="E12" s="12"/>
      <c r="F12" s="45" t="s">
        <v>51</v>
      </c>
      <c r="G12" s="12"/>
      <c r="H12" s="44"/>
      <c r="I12" s="12"/>
      <c r="J12" s="43" t="s">
        <v>51</v>
      </c>
      <c r="K12" s="44" t="s">
        <v>51</v>
      </c>
      <c r="L12" s="12"/>
      <c r="M12" s="44" t="s">
        <v>51</v>
      </c>
      <c r="N12" s="12"/>
      <c r="O12" s="43" t="s">
        <v>51</v>
      </c>
      <c r="P12" s="44" t="s">
        <v>51</v>
      </c>
      <c r="Q12" s="12"/>
      <c r="R12" s="45" t="s">
        <v>51</v>
      </c>
      <c r="S12" s="12"/>
      <c r="T12" s="44" t="s">
        <v>51</v>
      </c>
      <c r="U12" s="13"/>
      <c r="V12" s="28"/>
    </row>
    <row r="13" spans="1:22" x14ac:dyDescent="0.3">
      <c r="B13" t="s">
        <v>13</v>
      </c>
      <c r="C13" s="43">
        <v>14742</v>
      </c>
      <c r="D13" s="44">
        <v>13362</v>
      </c>
      <c r="E13" s="12">
        <f t="shared" ref="E13:G17" si="1">D13/$C13</f>
        <v>0.90638990638990635</v>
      </c>
      <c r="F13" s="45">
        <v>165</v>
      </c>
      <c r="G13" s="12">
        <f t="shared" si="1"/>
        <v>1.1192511192511193E-2</v>
      </c>
      <c r="H13" s="44">
        <f t="shared" ref="H13:H17" si="2">C13-(D13+F13)</f>
        <v>1215</v>
      </c>
      <c r="I13" s="12">
        <f t="shared" ref="I13" si="3">H13/$C13</f>
        <v>8.2417582417582416E-2</v>
      </c>
      <c r="J13" s="43">
        <v>7162</v>
      </c>
      <c r="K13" s="44">
        <v>6820</v>
      </c>
      <c r="L13" s="12">
        <f t="shared" si="0"/>
        <v>0.95224797542585871</v>
      </c>
      <c r="M13" s="44">
        <v>342</v>
      </c>
      <c r="N13" s="12">
        <f t="shared" si="0"/>
        <v>4.7752024574141301E-2</v>
      </c>
      <c r="O13" s="43">
        <v>4116</v>
      </c>
      <c r="P13" s="44">
        <v>3609</v>
      </c>
      <c r="Q13" s="12">
        <f t="shared" ref="Q13:S17" si="4">P13/$O13</f>
        <v>0.87682215743440228</v>
      </c>
      <c r="R13" s="45">
        <v>165</v>
      </c>
      <c r="S13" s="12">
        <f t="shared" si="4"/>
        <v>4.0087463556851312E-2</v>
      </c>
      <c r="T13" s="44">
        <v>342</v>
      </c>
      <c r="U13" s="13">
        <f t="shared" ref="U13" si="5">T13/$O13</f>
        <v>8.3090379008746357E-2</v>
      </c>
      <c r="V13" s="28"/>
    </row>
    <row r="14" spans="1:22" x14ac:dyDescent="0.3">
      <c r="B14" t="s">
        <v>14</v>
      </c>
      <c r="C14" s="43">
        <v>44642</v>
      </c>
      <c r="D14" s="44">
        <v>42451</v>
      </c>
      <c r="E14" s="12">
        <f t="shared" si="1"/>
        <v>0.95092065767662737</v>
      </c>
      <c r="F14" s="45">
        <v>374</v>
      </c>
      <c r="G14" s="12">
        <f t="shared" si="1"/>
        <v>8.3777608530083772E-3</v>
      </c>
      <c r="H14" s="44">
        <f t="shared" si="2"/>
        <v>1817</v>
      </c>
      <c r="I14" s="12">
        <f t="shared" ref="I14" si="6">H14/$C14</f>
        <v>4.0701581470364234E-2</v>
      </c>
      <c r="J14" s="43">
        <v>10770</v>
      </c>
      <c r="K14" s="44">
        <v>9798</v>
      </c>
      <c r="L14" s="12">
        <f t="shared" si="0"/>
        <v>0.9097493036211699</v>
      </c>
      <c r="M14" s="44">
        <v>972</v>
      </c>
      <c r="N14" s="12">
        <f t="shared" si="0"/>
        <v>9.0250696378830084E-2</v>
      </c>
      <c r="O14" s="43">
        <v>11509</v>
      </c>
      <c r="P14" s="44">
        <v>10163</v>
      </c>
      <c r="Q14" s="12">
        <f t="shared" si="4"/>
        <v>0.88304804935268055</v>
      </c>
      <c r="R14" s="45">
        <v>374</v>
      </c>
      <c r="S14" s="12">
        <f t="shared" si="4"/>
        <v>3.2496307237813882E-2</v>
      </c>
      <c r="T14" s="44">
        <v>972</v>
      </c>
      <c r="U14" s="13">
        <f t="shared" ref="U14" si="7">T14/$O14</f>
        <v>8.4455643409505607E-2</v>
      </c>
      <c r="V14" s="28"/>
    </row>
    <row r="15" spans="1:22" x14ac:dyDescent="0.3">
      <c r="B15" t="s">
        <v>15</v>
      </c>
      <c r="C15" s="43">
        <v>97248</v>
      </c>
      <c r="D15" s="44">
        <v>86756</v>
      </c>
      <c r="E15" s="12">
        <f t="shared" si="1"/>
        <v>0.89211089174070413</v>
      </c>
      <c r="F15" s="45">
        <v>1307</v>
      </c>
      <c r="G15" s="12">
        <f t="shared" si="1"/>
        <v>1.3439865087199738E-2</v>
      </c>
      <c r="H15" s="44">
        <f t="shared" si="2"/>
        <v>9185</v>
      </c>
      <c r="I15" s="12">
        <f t="shared" ref="I15" si="8">H15/$C15</f>
        <v>9.444924317209609E-2</v>
      </c>
      <c r="J15" s="43">
        <v>12621</v>
      </c>
      <c r="K15" s="44">
        <v>11405</v>
      </c>
      <c r="L15" s="12">
        <f t="shared" si="0"/>
        <v>0.90365264242136123</v>
      </c>
      <c r="M15" s="44">
        <v>1216</v>
      </c>
      <c r="N15" s="12">
        <f t="shared" si="0"/>
        <v>9.634735757863877E-2</v>
      </c>
      <c r="O15" s="43">
        <v>18682</v>
      </c>
      <c r="P15" s="44">
        <v>16159</v>
      </c>
      <c r="Q15" s="12">
        <f t="shared" si="4"/>
        <v>0.86495021946258432</v>
      </c>
      <c r="R15" s="45">
        <v>1307</v>
      </c>
      <c r="S15" s="12">
        <f t="shared" si="4"/>
        <v>6.9960389679905796E-2</v>
      </c>
      <c r="T15" s="44">
        <v>1216</v>
      </c>
      <c r="U15" s="13">
        <f t="shared" ref="U15" si="9">T15/$O15</f>
        <v>6.5089390857509907E-2</v>
      </c>
      <c r="V15" s="28"/>
    </row>
    <row r="16" spans="1:22" x14ac:dyDescent="0.3">
      <c r="B16" t="s">
        <v>16</v>
      </c>
      <c r="C16" s="43">
        <v>40421</v>
      </c>
      <c r="D16" s="44">
        <v>36818</v>
      </c>
      <c r="E16" s="12">
        <f t="shared" si="1"/>
        <v>0.91086316518641297</v>
      </c>
      <c r="F16" s="45">
        <v>1235</v>
      </c>
      <c r="G16" s="12">
        <f t="shared" si="1"/>
        <v>3.0553425199772395E-2</v>
      </c>
      <c r="H16" s="44">
        <f t="shared" si="2"/>
        <v>2368</v>
      </c>
      <c r="I16" s="12">
        <f t="shared" ref="I16" si="10">H16/$C16</f>
        <v>5.8583409613814599E-2</v>
      </c>
      <c r="J16" s="43">
        <v>9511</v>
      </c>
      <c r="K16" s="44">
        <v>8845</v>
      </c>
      <c r="L16" s="12">
        <f t="shared" si="0"/>
        <v>0.9299758174745032</v>
      </c>
      <c r="M16" s="44">
        <v>666</v>
      </c>
      <c r="N16" s="12">
        <f t="shared" si="0"/>
        <v>7.0024182525496789E-2</v>
      </c>
      <c r="O16" s="43">
        <v>12175</v>
      </c>
      <c r="P16" s="44">
        <v>10274</v>
      </c>
      <c r="Q16" s="12">
        <f t="shared" si="4"/>
        <v>0.84386036960985622</v>
      </c>
      <c r="R16" s="45">
        <v>1235</v>
      </c>
      <c r="S16" s="12">
        <f t="shared" si="4"/>
        <v>0.10143737166324435</v>
      </c>
      <c r="T16" s="44">
        <v>666</v>
      </c>
      <c r="U16" s="13">
        <f t="shared" ref="U16" si="11">T16/$O16</f>
        <v>5.4702258726899385E-2</v>
      </c>
      <c r="V16" s="28"/>
    </row>
    <row r="17" spans="2:22" x14ac:dyDescent="0.3">
      <c r="B17" t="s">
        <v>17</v>
      </c>
      <c r="C17" s="43">
        <v>20903</v>
      </c>
      <c r="D17" s="44">
        <v>19372</v>
      </c>
      <c r="E17" s="12">
        <f t="shared" si="1"/>
        <v>0.92675692484332395</v>
      </c>
      <c r="F17" s="45">
        <v>185</v>
      </c>
      <c r="G17" s="12">
        <f t="shared" si="1"/>
        <v>8.8504042481940392E-3</v>
      </c>
      <c r="H17" s="44">
        <f t="shared" si="2"/>
        <v>1346</v>
      </c>
      <c r="I17" s="12">
        <f t="shared" ref="I17" si="12">H17/$C17</f>
        <v>6.4392670908482039E-2</v>
      </c>
      <c r="J17" s="43">
        <v>6361</v>
      </c>
      <c r="K17" s="44">
        <v>6035</v>
      </c>
      <c r="L17" s="12">
        <f t="shared" si="0"/>
        <v>0.94875019650998271</v>
      </c>
      <c r="M17" s="44">
        <v>326</v>
      </c>
      <c r="N17" s="12">
        <f t="shared" si="0"/>
        <v>5.1249803490017294E-2</v>
      </c>
      <c r="O17" s="43">
        <v>5204</v>
      </c>
      <c r="P17" s="44">
        <v>4693</v>
      </c>
      <c r="Q17" s="12">
        <f t="shared" si="4"/>
        <v>0.90180630284396623</v>
      </c>
      <c r="R17" s="45">
        <v>185</v>
      </c>
      <c r="S17" s="12">
        <f t="shared" si="4"/>
        <v>3.5549577248270563E-2</v>
      </c>
      <c r="T17" s="44">
        <v>326</v>
      </c>
      <c r="U17" s="13">
        <f t="shared" ref="U17" si="13">T17/$O17</f>
        <v>6.2644119907763265E-2</v>
      </c>
      <c r="V17" s="28"/>
    </row>
    <row r="18" spans="2:22" x14ac:dyDescent="0.3">
      <c r="C18" s="43" t="s">
        <v>51</v>
      </c>
      <c r="D18" s="44" t="s">
        <v>51</v>
      </c>
      <c r="E18" s="12"/>
      <c r="F18" s="45" t="s">
        <v>51</v>
      </c>
      <c r="G18" s="12"/>
      <c r="H18" s="44"/>
      <c r="I18" s="12"/>
      <c r="J18" s="43" t="s">
        <v>51</v>
      </c>
      <c r="K18" s="44" t="s">
        <v>51</v>
      </c>
      <c r="L18" s="12"/>
      <c r="M18" s="44" t="s">
        <v>51</v>
      </c>
      <c r="N18" s="12"/>
      <c r="O18" s="43" t="s">
        <v>51</v>
      </c>
      <c r="P18" s="44" t="s">
        <v>51</v>
      </c>
      <c r="Q18" s="12"/>
      <c r="R18" s="45" t="s">
        <v>51</v>
      </c>
      <c r="S18" s="12"/>
      <c r="T18" s="44" t="s">
        <v>51</v>
      </c>
      <c r="U18" s="13"/>
      <c r="V18" s="28"/>
    </row>
    <row r="19" spans="2:22" s="7" customFormat="1" x14ac:dyDescent="0.3">
      <c r="B19" s="7" t="s">
        <v>18</v>
      </c>
      <c r="C19" s="8">
        <v>187122</v>
      </c>
      <c r="D19" s="9">
        <v>170121</v>
      </c>
      <c r="E19" s="10">
        <f>D19/$C19</f>
        <v>0.90914483598935458</v>
      </c>
      <c r="F19" s="19">
        <v>4073</v>
      </c>
      <c r="G19" s="10">
        <f>F19/$C19</f>
        <v>2.1766548027490087E-2</v>
      </c>
      <c r="H19" s="9">
        <f>C19-(D19+F19)</f>
        <v>12928</v>
      </c>
      <c r="I19" s="10">
        <f>H19/$C19</f>
        <v>6.9088615983155369E-2</v>
      </c>
      <c r="J19" s="8">
        <v>38887</v>
      </c>
      <c r="K19" s="9">
        <v>35311</v>
      </c>
      <c r="L19" s="10">
        <f t="shared" si="0"/>
        <v>0.9080412477177463</v>
      </c>
      <c r="M19" s="9">
        <v>3576</v>
      </c>
      <c r="N19" s="10">
        <f t="shared" si="0"/>
        <v>9.1958752282253711E-2</v>
      </c>
      <c r="O19" s="8">
        <v>43010</v>
      </c>
      <c r="P19" s="9">
        <v>35361</v>
      </c>
      <c r="Q19" s="10">
        <f>P19/$O19</f>
        <v>0.8221576377586608</v>
      </c>
      <c r="R19" s="19">
        <v>4073</v>
      </c>
      <c r="S19" s="10">
        <f>R19/$O19</f>
        <v>9.4698907230876539E-2</v>
      </c>
      <c r="T19" s="9">
        <v>3576</v>
      </c>
      <c r="U19" s="11">
        <f>T19/$O19</f>
        <v>8.3143455010462677E-2</v>
      </c>
    </row>
    <row r="20" spans="2:22" x14ac:dyDescent="0.3">
      <c r="C20" s="43" t="s">
        <v>51</v>
      </c>
      <c r="D20" s="44" t="s">
        <v>51</v>
      </c>
      <c r="E20" s="12"/>
      <c r="F20" s="45" t="s">
        <v>51</v>
      </c>
      <c r="G20" s="12"/>
      <c r="H20" s="44"/>
      <c r="I20" s="12"/>
      <c r="J20" s="43" t="s">
        <v>51</v>
      </c>
      <c r="K20" s="44" t="s">
        <v>51</v>
      </c>
      <c r="L20" s="12"/>
      <c r="M20" s="44" t="s">
        <v>51</v>
      </c>
      <c r="N20" s="12"/>
      <c r="O20" s="43" t="s">
        <v>51</v>
      </c>
      <c r="P20" s="44" t="s">
        <v>51</v>
      </c>
      <c r="Q20" s="12"/>
      <c r="R20" s="45" t="s">
        <v>51</v>
      </c>
      <c r="S20" s="12"/>
      <c r="T20" s="44" t="s">
        <v>51</v>
      </c>
      <c r="U20" s="13"/>
      <c r="V20" s="28"/>
    </row>
    <row r="21" spans="2:22" x14ac:dyDescent="0.3">
      <c r="B21" t="s">
        <v>19</v>
      </c>
      <c r="C21" s="43">
        <v>127130</v>
      </c>
      <c r="D21" s="44">
        <v>117194</v>
      </c>
      <c r="E21" s="12">
        <f t="shared" ref="E21:G23" si="14">D21/$C21</f>
        <v>0.92184378195547867</v>
      </c>
      <c r="F21" s="45">
        <v>3081</v>
      </c>
      <c r="G21" s="12">
        <f t="shared" si="14"/>
        <v>2.4235035003539684E-2</v>
      </c>
      <c r="H21" s="44">
        <f t="shared" ref="H21:H23" si="15">C21-(D21+F21)</f>
        <v>6855</v>
      </c>
      <c r="I21" s="12">
        <f t="shared" ref="I21" si="16">H21/$C21</f>
        <v>5.3921183040981674E-2</v>
      </c>
      <c r="J21" s="43">
        <v>22181</v>
      </c>
      <c r="K21" s="44">
        <v>19872</v>
      </c>
      <c r="L21" s="12">
        <f t="shared" si="0"/>
        <v>0.89590189802082865</v>
      </c>
      <c r="M21" s="44">
        <v>2309</v>
      </c>
      <c r="N21" s="12">
        <f t="shared" si="0"/>
        <v>0.10409810197917137</v>
      </c>
      <c r="O21" s="43">
        <v>29219</v>
      </c>
      <c r="P21" s="44">
        <v>23829</v>
      </c>
      <c r="Q21" s="12">
        <f t="shared" ref="Q21:S50" si="17">P21/$O21</f>
        <v>0.81553099010917551</v>
      </c>
      <c r="R21" s="45">
        <v>3081</v>
      </c>
      <c r="S21" s="12">
        <f t="shared" si="17"/>
        <v>0.10544508710085904</v>
      </c>
      <c r="T21" s="44">
        <v>2309</v>
      </c>
      <c r="U21" s="13">
        <f t="shared" ref="U21" si="18">T21/$O21</f>
        <v>7.9023922789965437E-2</v>
      </c>
      <c r="V21" s="28"/>
    </row>
    <row r="22" spans="2:22" x14ac:dyDescent="0.3">
      <c r="B22" t="s">
        <v>20</v>
      </c>
      <c r="C22" s="43">
        <v>45557</v>
      </c>
      <c r="D22" s="44">
        <v>40459</v>
      </c>
      <c r="E22" s="12">
        <f t="shared" si="14"/>
        <v>0.8880962310951116</v>
      </c>
      <c r="F22" s="45">
        <v>705</v>
      </c>
      <c r="G22" s="12">
        <f t="shared" si="14"/>
        <v>1.5475119081590097E-2</v>
      </c>
      <c r="H22" s="44">
        <f t="shared" si="15"/>
        <v>4393</v>
      </c>
      <c r="I22" s="12">
        <f t="shared" ref="I22" si="19">H22/$C22</f>
        <v>9.6428649823298282E-2</v>
      </c>
      <c r="J22" s="43">
        <v>6111</v>
      </c>
      <c r="K22" s="44">
        <v>5721</v>
      </c>
      <c r="L22" s="12">
        <f t="shared" si="0"/>
        <v>0.93618065783014237</v>
      </c>
      <c r="M22" s="44">
        <v>390</v>
      </c>
      <c r="N22" s="12">
        <f t="shared" si="0"/>
        <v>6.3819342169857629E-2</v>
      </c>
      <c r="O22" s="43">
        <v>8747</v>
      </c>
      <c r="P22" s="44">
        <v>7652</v>
      </c>
      <c r="Q22" s="12">
        <f t="shared" si="17"/>
        <v>0.87481422201897796</v>
      </c>
      <c r="R22" s="45">
        <v>705</v>
      </c>
      <c r="S22" s="12">
        <f t="shared" si="17"/>
        <v>8.0599062535726532E-2</v>
      </c>
      <c r="T22" s="44">
        <v>390</v>
      </c>
      <c r="U22" s="13">
        <f t="shared" ref="U22" si="20">T22/$O22</f>
        <v>4.4586715445295529E-2</v>
      </c>
      <c r="V22" s="28"/>
    </row>
    <row r="23" spans="2:22" x14ac:dyDescent="0.3">
      <c r="B23" t="s">
        <v>21</v>
      </c>
      <c r="C23" s="43">
        <v>14435</v>
      </c>
      <c r="D23" s="44">
        <v>12468</v>
      </c>
      <c r="E23" s="12">
        <f t="shared" si="14"/>
        <v>0.86373397990994116</v>
      </c>
      <c r="F23" s="45">
        <v>287</v>
      </c>
      <c r="G23" s="12">
        <f t="shared" si="14"/>
        <v>1.988223068929685E-2</v>
      </c>
      <c r="H23" s="44">
        <f t="shared" si="15"/>
        <v>1680</v>
      </c>
      <c r="I23" s="12">
        <f t="shared" ref="I23" si="21">H23/$C23</f>
        <v>0.11638378940076204</v>
      </c>
      <c r="J23" s="43">
        <v>10595</v>
      </c>
      <c r="K23" s="44">
        <v>9718</v>
      </c>
      <c r="L23" s="12">
        <f t="shared" si="0"/>
        <v>0.91722510618216135</v>
      </c>
      <c r="M23" s="44">
        <v>877</v>
      </c>
      <c r="N23" s="12">
        <f t="shared" si="0"/>
        <v>8.2774893817838605E-2</v>
      </c>
      <c r="O23" s="43">
        <v>5044</v>
      </c>
      <c r="P23" s="44">
        <v>3880</v>
      </c>
      <c r="Q23" s="12">
        <f t="shared" si="17"/>
        <v>0.76923076923076927</v>
      </c>
      <c r="R23" s="45">
        <v>287</v>
      </c>
      <c r="S23" s="12">
        <f t="shared" si="17"/>
        <v>5.6899286280729579E-2</v>
      </c>
      <c r="T23" s="44">
        <v>877</v>
      </c>
      <c r="U23" s="13">
        <f t="shared" ref="U23" si="22">T23/$O23</f>
        <v>0.17386994448850118</v>
      </c>
      <c r="V23" s="28"/>
    </row>
    <row r="24" spans="2:22" x14ac:dyDescent="0.3">
      <c r="C24" s="43" t="s">
        <v>51</v>
      </c>
      <c r="D24" s="44" t="s">
        <v>51</v>
      </c>
      <c r="E24" s="12"/>
      <c r="F24" s="45" t="s">
        <v>51</v>
      </c>
      <c r="G24" s="12"/>
      <c r="H24" s="44"/>
      <c r="I24" s="12"/>
      <c r="J24" s="43" t="s">
        <v>51</v>
      </c>
      <c r="K24" s="44" t="s">
        <v>51</v>
      </c>
      <c r="L24" s="12"/>
      <c r="M24" s="44" t="s">
        <v>51</v>
      </c>
      <c r="N24" s="12"/>
      <c r="O24" s="43" t="s">
        <v>51</v>
      </c>
      <c r="P24" s="44" t="s">
        <v>51</v>
      </c>
      <c r="Q24" s="12"/>
      <c r="R24" s="45" t="s">
        <v>51</v>
      </c>
      <c r="S24" s="12"/>
      <c r="T24" s="44" t="s">
        <v>51</v>
      </c>
      <c r="U24" s="13"/>
      <c r="V24" s="28"/>
    </row>
    <row r="25" spans="2:22" s="7" customFormat="1" x14ac:dyDescent="0.3">
      <c r="B25" s="7" t="s">
        <v>22</v>
      </c>
      <c r="C25" s="8">
        <v>87737</v>
      </c>
      <c r="D25" s="9">
        <v>77898</v>
      </c>
      <c r="E25" s="10">
        <f t="shared" ref="E25:G29" si="23">D25/$C25</f>
        <v>0.88785803024949561</v>
      </c>
      <c r="F25" s="19">
        <v>1276</v>
      </c>
      <c r="G25" s="10">
        <f t="shared" si="23"/>
        <v>1.4543465128737021E-2</v>
      </c>
      <c r="H25" s="9">
        <f>C25-(D25+F25)</f>
        <v>8563</v>
      </c>
      <c r="I25" s="10">
        <f t="shared" ref="I25" si="24">H25/$C25</f>
        <v>9.7598504621767321E-2</v>
      </c>
      <c r="J25" s="8">
        <v>37434</v>
      </c>
      <c r="K25" s="9">
        <v>34781</v>
      </c>
      <c r="L25" s="10">
        <f t="shared" si="0"/>
        <v>0.92912859966875039</v>
      </c>
      <c r="M25" s="9">
        <v>2653</v>
      </c>
      <c r="N25" s="10">
        <f t="shared" si="0"/>
        <v>7.0871400331249668E-2</v>
      </c>
      <c r="O25" s="8">
        <v>14746</v>
      </c>
      <c r="P25" s="9">
        <v>10817</v>
      </c>
      <c r="Q25" s="10">
        <f t="shared" si="17"/>
        <v>0.73355486233554867</v>
      </c>
      <c r="R25" s="19">
        <v>1276</v>
      </c>
      <c r="S25" s="10">
        <f t="shared" si="17"/>
        <v>8.6531940865319415E-2</v>
      </c>
      <c r="T25" s="9">
        <v>2653</v>
      </c>
      <c r="U25" s="11">
        <f t="shared" ref="U25" si="25">T25/$O25</f>
        <v>0.17991319679913198</v>
      </c>
    </row>
    <row r="26" spans="2:22" x14ac:dyDescent="0.3">
      <c r="C26" s="43" t="s">
        <v>51</v>
      </c>
      <c r="D26" s="44" t="s">
        <v>51</v>
      </c>
      <c r="E26" s="12"/>
      <c r="F26" s="45" t="s">
        <v>51</v>
      </c>
      <c r="G26" s="12"/>
      <c r="H26" s="44"/>
      <c r="I26" s="12"/>
      <c r="J26" s="43" t="s">
        <v>51</v>
      </c>
      <c r="K26" s="44" t="s">
        <v>51</v>
      </c>
      <c r="L26" s="12"/>
      <c r="M26" s="44" t="s">
        <v>51</v>
      </c>
      <c r="N26" s="12"/>
      <c r="O26" s="43" t="s">
        <v>51</v>
      </c>
      <c r="P26" s="44" t="s">
        <v>51</v>
      </c>
      <c r="Q26" s="12"/>
      <c r="R26" s="45" t="s">
        <v>51</v>
      </c>
      <c r="S26" s="12"/>
      <c r="T26" s="44" t="s">
        <v>51</v>
      </c>
      <c r="U26" s="13"/>
      <c r="V26" s="28"/>
    </row>
    <row r="27" spans="2:22" x14ac:dyDescent="0.3">
      <c r="B27" t="s">
        <v>23</v>
      </c>
      <c r="C27" s="43">
        <v>21244</v>
      </c>
      <c r="D27" s="44">
        <v>19713</v>
      </c>
      <c r="E27" s="12">
        <f t="shared" si="23"/>
        <v>0.92793259273206552</v>
      </c>
      <c r="F27" s="45">
        <v>251</v>
      </c>
      <c r="G27" s="12">
        <f t="shared" si="23"/>
        <v>1.1815100734324986E-2</v>
      </c>
      <c r="H27" s="44">
        <f t="shared" ref="H27:H29" si="26">C27-(D27+F27)</f>
        <v>1280</v>
      </c>
      <c r="I27" s="12">
        <f t="shared" ref="I27" si="27">H27/$C27</f>
        <v>6.0252306533609488E-2</v>
      </c>
      <c r="J27" s="43">
        <v>6455</v>
      </c>
      <c r="K27" s="44">
        <v>5856</v>
      </c>
      <c r="L27" s="12">
        <f t="shared" si="0"/>
        <v>0.9072037180480248</v>
      </c>
      <c r="M27" s="44">
        <v>599</v>
      </c>
      <c r="N27" s="12">
        <f t="shared" si="0"/>
        <v>9.2796281951975215E-2</v>
      </c>
      <c r="O27" s="43">
        <v>3772</v>
      </c>
      <c r="P27" s="44">
        <v>2922</v>
      </c>
      <c r="Q27" s="12">
        <f t="shared" si="17"/>
        <v>0.7746553552492047</v>
      </c>
      <c r="R27" s="45">
        <v>251</v>
      </c>
      <c r="S27" s="12">
        <f t="shared" si="17"/>
        <v>6.6542948038176036E-2</v>
      </c>
      <c r="T27" s="44">
        <v>599</v>
      </c>
      <c r="U27" s="13">
        <f t="shared" ref="U27" si="28">T27/$O27</f>
        <v>0.15880169671261929</v>
      </c>
      <c r="V27" s="28"/>
    </row>
    <row r="28" spans="2:22" x14ac:dyDescent="0.3">
      <c r="B28" t="s">
        <v>24</v>
      </c>
      <c r="C28" s="43">
        <v>25277</v>
      </c>
      <c r="D28" s="44">
        <v>21843</v>
      </c>
      <c r="E28" s="12">
        <f t="shared" si="23"/>
        <v>0.86414527040392453</v>
      </c>
      <c r="F28" s="45">
        <v>302</v>
      </c>
      <c r="G28" s="12">
        <f t="shared" si="23"/>
        <v>1.1947620366340943E-2</v>
      </c>
      <c r="H28" s="44">
        <f t="shared" si="26"/>
        <v>3132</v>
      </c>
      <c r="I28" s="12">
        <f t="shared" ref="I28" si="29">H28/$C28</f>
        <v>0.12390710922973454</v>
      </c>
      <c r="J28" s="43">
        <v>13639</v>
      </c>
      <c r="K28" s="44">
        <v>13059</v>
      </c>
      <c r="L28" s="12">
        <f t="shared" si="0"/>
        <v>0.95747488818828363</v>
      </c>
      <c r="M28" s="44">
        <v>580</v>
      </c>
      <c r="N28" s="12">
        <f t="shared" si="0"/>
        <v>4.25251118117164E-2</v>
      </c>
      <c r="O28" s="43">
        <v>4711</v>
      </c>
      <c r="P28" s="44">
        <v>3829</v>
      </c>
      <c r="Q28" s="12">
        <f t="shared" si="17"/>
        <v>0.81277860326894502</v>
      </c>
      <c r="R28" s="45">
        <v>302</v>
      </c>
      <c r="S28" s="12">
        <f t="shared" si="17"/>
        <v>6.4105285502016551E-2</v>
      </c>
      <c r="T28" s="44">
        <v>580</v>
      </c>
      <c r="U28" s="13">
        <f t="shared" ref="U28" si="30">T28/$O28</f>
        <v>0.12311611122903843</v>
      </c>
      <c r="V28" s="28"/>
    </row>
    <row r="29" spans="2:22" x14ac:dyDescent="0.3">
      <c r="B29" t="s">
        <v>25</v>
      </c>
      <c r="C29" s="43">
        <v>41216</v>
      </c>
      <c r="D29" s="44">
        <v>36342</v>
      </c>
      <c r="E29" s="12">
        <f t="shared" si="23"/>
        <v>0.88174495341614911</v>
      </c>
      <c r="F29" s="45">
        <v>723</v>
      </c>
      <c r="G29" s="12">
        <f t="shared" si="23"/>
        <v>1.7541731366459628E-2</v>
      </c>
      <c r="H29" s="44">
        <f t="shared" si="26"/>
        <v>4151</v>
      </c>
      <c r="I29" s="12">
        <f t="shared" ref="I29" si="31">H29/$C29</f>
        <v>0.10071331521739131</v>
      </c>
      <c r="J29" s="43">
        <v>17340</v>
      </c>
      <c r="K29" s="44">
        <v>15866</v>
      </c>
      <c r="L29" s="12">
        <f t="shared" si="0"/>
        <v>0.91499423298731253</v>
      </c>
      <c r="M29" s="44">
        <v>1474</v>
      </c>
      <c r="N29" s="12">
        <f t="shared" si="0"/>
        <v>8.500576701268743E-2</v>
      </c>
      <c r="O29" s="43">
        <v>6263</v>
      </c>
      <c r="P29" s="44">
        <v>4066</v>
      </c>
      <c r="Q29" s="12">
        <f t="shared" si="17"/>
        <v>0.64920964394060354</v>
      </c>
      <c r="R29" s="45">
        <v>723</v>
      </c>
      <c r="S29" s="12">
        <f t="shared" si="17"/>
        <v>0.11543988503911863</v>
      </c>
      <c r="T29" s="44">
        <v>1474</v>
      </c>
      <c r="U29" s="13">
        <f t="shared" ref="U29" si="32">T29/$O29</f>
        <v>0.23535047102027781</v>
      </c>
      <c r="V29" s="28"/>
    </row>
    <row r="30" spans="2:22" x14ac:dyDescent="0.3">
      <c r="C30" s="43" t="s">
        <v>51</v>
      </c>
      <c r="D30" s="44" t="s">
        <v>51</v>
      </c>
      <c r="E30" s="12"/>
      <c r="F30" s="45" t="s">
        <v>51</v>
      </c>
      <c r="G30" s="12"/>
      <c r="H30" s="44"/>
      <c r="I30" s="12"/>
      <c r="J30" s="43" t="s">
        <v>51</v>
      </c>
      <c r="K30" s="44" t="s">
        <v>51</v>
      </c>
      <c r="L30" s="12"/>
      <c r="M30" s="44" t="s">
        <v>51</v>
      </c>
      <c r="N30" s="12"/>
      <c r="O30" s="43" t="s">
        <v>51</v>
      </c>
      <c r="P30" s="44" t="s">
        <v>51</v>
      </c>
      <c r="Q30" s="12"/>
      <c r="R30" s="45" t="s">
        <v>51</v>
      </c>
      <c r="S30" s="12"/>
      <c r="T30" s="44" t="s">
        <v>51</v>
      </c>
      <c r="U30" s="13"/>
      <c r="V30" s="28"/>
    </row>
    <row r="31" spans="2:22" s="7" customFormat="1" x14ac:dyDescent="0.3">
      <c r="B31" s="7" t="s">
        <v>26</v>
      </c>
      <c r="C31" s="8">
        <v>138612</v>
      </c>
      <c r="D31" s="9">
        <v>125852</v>
      </c>
      <c r="E31" s="10">
        <f>D31/$C31</f>
        <v>0.9079444781115632</v>
      </c>
      <c r="F31" s="19">
        <v>3711</v>
      </c>
      <c r="G31" s="10">
        <f>F31/$C31</f>
        <v>2.6772573803133928E-2</v>
      </c>
      <c r="H31" s="9">
        <f>C31-(D31+F31)</f>
        <v>9049</v>
      </c>
      <c r="I31" s="10">
        <f>H31/$C31</f>
        <v>6.5282948085302855E-2</v>
      </c>
      <c r="J31" s="8">
        <v>62964</v>
      </c>
      <c r="K31" s="9">
        <v>50290</v>
      </c>
      <c r="L31" s="10">
        <f t="shared" si="0"/>
        <v>0.79871037418207225</v>
      </c>
      <c r="M31" s="9">
        <v>12674</v>
      </c>
      <c r="N31" s="10">
        <f t="shared" si="0"/>
        <v>0.2012896258179277</v>
      </c>
      <c r="O31" s="8">
        <v>63208</v>
      </c>
      <c r="P31" s="9">
        <v>46823</v>
      </c>
      <c r="Q31" s="10">
        <f t="shared" si="17"/>
        <v>0.74077648398936846</v>
      </c>
      <c r="R31" s="19">
        <v>3711</v>
      </c>
      <c r="S31" s="10">
        <f t="shared" si="17"/>
        <v>5.871092266801671E-2</v>
      </c>
      <c r="T31" s="9">
        <v>12674</v>
      </c>
      <c r="U31" s="11">
        <f t="shared" ref="U31" si="33">T31/$O31</f>
        <v>0.20051259334261487</v>
      </c>
    </row>
    <row r="32" spans="2:22" x14ac:dyDescent="0.3">
      <c r="C32" s="43" t="s">
        <v>51</v>
      </c>
      <c r="D32" s="44" t="s">
        <v>51</v>
      </c>
      <c r="E32" s="12"/>
      <c r="F32" s="45" t="s">
        <v>51</v>
      </c>
      <c r="G32" s="12"/>
      <c r="H32" s="44"/>
      <c r="I32" s="12"/>
      <c r="J32" s="43" t="s">
        <v>51</v>
      </c>
      <c r="K32" s="44" t="s">
        <v>51</v>
      </c>
      <c r="L32" s="12"/>
      <c r="M32" s="44" t="s">
        <v>51</v>
      </c>
      <c r="N32" s="12"/>
      <c r="O32" s="43" t="s">
        <v>51</v>
      </c>
      <c r="P32" s="44" t="s">
        <v>51</v>
      </c>
      <c r="Q32" s="12"/>
      <c r="R32" s="45" t="s">
        <v>51</v>
      </c>
      <c r="S32" s="12"/>
      <c r="T32" s="44" t="s">
        <v>51</v>
      </c>
      <c r="U32" s="13"/>
      <c r="V32" s="28"/>
    </row>
    <row r="33" spans="2:22" x14ac:dyDescent="0.3">
      <c r="B33" t="s">
        <v>27</v>
      </c>
      <c r="C33" s="43">
        <v>11817</v>
      </c>
      <c r="D33" s="44">
        <v>9394</v>
      </c>
      <c r="E33" s="12">
        <f>D33/$C33</f>
        <v>0.79495641871879497</v>
      </c>
      <c r="F33" s="45">
        <v>421</v>
      </c>
      <c r="G33" s="12">
        <f>F33/$C33</f>
        <v>3.562663958703563E-2</v>
      </c>
      <c r="H33" s="44">
        <f t="shared" ref="H33:H35" si="34">C33-(D33+F33)</f>
        <v>2002</v>
      </c>
      <c r="I33" s="12">
        <f>H33/$C33</f>
        <v>0.1694169416941694</v>
      </c>
      <c r="J33" s="43">
        <v>14974</v>
      </c>
      <c r="K33" s="44">
        <v>11579</v>
      </c>
      <c r="L33" s="12">
        <f t="shared" si="0"/>
        <v>0.77327367436890615</v>
      </c>
      <c r="M33" s="44">
        <v>3395</v>
      </c>
      <c r="N33" s="12">
        <f t="shared" si="0"/>
        <v>0.22672632563109391</v>
      </c>
      <c r="O33" s="43">
        <v>11602</v>
      </c>
      <c r="P33" s="44">
        <v>7786</v>
      </c>
      <c r="Q33" s="12">
        <f t="shared" si="17"/>
        <v>0.67109119117393556</v>
      </c>
      <c r="R33" s="45">
        <v>421</v>
      </c>
      <c r="S33" s="12">
        <f t="shared" si="17"/>
        <v>3.6286847095328395E-2</v>
      </c>
      <c r="T33" s="44">
        <v>3395</v>
      </c>
      <c r="U33" s="13">
        <f t="shared" ref="U33" si="35">T33/$O33</f>
        <v>0.29262196173073607</v>
      </c>
      <c r="V33" s="28"/>
    </row>
    <row r="34" spans="2:22" x14ac:dyDescent="0.3">
      <c r="B34" t="s">
        <v>28</v>
      </c>
      <c r="C34" s="43">
        <v>41525</v>
      </c>
      <c r="D34" s="44">
        <v>36618</v>
      </c>
      <c r="E34" s="12">
        <f t="shared" ref="E34:G35" si="36">D34/$C34</f>
        <v>0.8818302227573751</v>
      </c>
      <c r="F34" s="45">
        <v>1150</v>
      </c>
      <c r="G34" s="12">
        <f t="shared" si="36"/>
        <v>2.7694160144491272E-2</v>
      </c>
      <c r="H34" s="44">
        <f t="shared" si="34"/>
        <v>3757</v>
      </c>
      <c r="I34" s="12">
        <f t="shared" ref="I34" si="37">H34/$C34</f>
        <v>9.0475617098133648E-2</v>
      </c>
      <c r="J34" s="43">
        <v>30896</v>
      </c>
      <c r="K34" s="44">
        <v>25896</v>
      </c>
      <c r="L34" s="12">
        <f t="shared" si="0"/>
        <v>0.8381667529777318</v>
      </c>
      <c r="M34" s="44">
        <v>5000</v>
      </c>
      <c r="N34" s="12">
        <f t="shared" si="0"/>
        <v>0.16183324702226826</v>
      </c>
      <c r="O34" s="43">
        <v>23372</v>
      </c>
      <c r="P34" s="44">
        <v>17222</v>
      </c>
      <c r="Q34" s="12">
        <f t="shared" si="17"/>
        <v>0.73686462433681332</v>
      </c>
      <c r="R34" s="45">
        <v>1150</v>
      </c>
      <c r="S34" s="12">
        <f t="shared" si="17"/>
        <v>4.9204175937018653E-2</v>
      </c>
      <c r="T34" s="44">
        <v>5000</v>
      </c>
      <c r="U34" s="13">
        <f t="shared" ref="U34" si="38">T34/$O34</f>
        <v>0.21393119972616806</v>
      </c>
      <c r="V34" s="28"/>
    </row>
    <row r="35" spans="2:22" x14ac:dyDescent="0.3">
      <c r="B35" t="s">
        <v>29</v>
      </c>
      <c r="C35" s="43">
        <v>85270</v>
      </c>
      <c r="D35" s="44">
        <v>79840</v>
      </c>
      <c r="E35" s="12">
        <f t="shared" si="36"/>
        <v>0.93631992494429461</v>
      </c>
      <c r="F35" s="45">
        <v>2140</v>
      </c>
      <c r="G35" s="12">
        <f t="shared" si="36"/>
        <v>2.5096751495250383E-2</v>
      </c>
      <c r="H35" s="44">
        <f t="shared" si="34"/>
        <v>3290</v>
      </c>
      <c r="I35" s="12">
        <f t="shared" ref="I35" si="39">H35/$C35</f>
        <v>3.8583323560455025E-2</v>
      </c>
      <c r="J35" s="43">
        <v>17094</v>
      </c>
      <c r="K35" s="44">
        <v>12815</v>
      </c>
      <c r="L35" s="12">
        <f t="shared" si="0"/>
        <v>0.7496782496782497</v>
      </c>
      <c r="M35" s="44">
        <v>4279</v>
      </c>
      <c r="N35" s="12">
        <f t="shared" si="0"/>
        <v>0.2503217503217503</v>
      </c>
      <c r="O35" s="43">
        <v>28234</v>
      </c>
      <c r="P35" s="44">
        <v>21815</v>
      </c>
      <c r="Q35" s="12">
        <f t="shared" si="17"/>
        <v>0.77264999645817101</v>
      </c>
      <c r="R35" s="45">
        <v>2140</v>
      </c>
      <c r="S35" s="12">
        <f t="shared" si="17"/>
        <v>7.5795140610611322E-2</v>
      </c>
      <c r="T35" s="44">
        <v>4279</v>
      </c>
      <c r="U35" s="13">
        <f t="shared" ref="U35" si="40">T35/$O35</f>
        <v>0.15155486293121767</v>
      </c>
      <c r="V35" s="28"/>
    </row>
    <row r="36" spans="2:22" x14ac:dyDescent="0.3">
      <c r="C36" s="43" t="s">
        <v>51</v>
      </c>
      <c r="D36" s="44" t="s">
        <v>51</v>
      </c>
      <c r="E36" s="12"/>
      <c r="F36" s="45" t="s">
        <v>51</v>
      </c>
      <c r="G36" s="12"/>
      <c r="H36" s="44"/>
      <c r="I36" s="12"/>
      <c r="J36" s="43" t="s">
        <v>51</v>
      </c>
      <c r="K36" s="44" t="s">
        <v>51</v>
      </c>
      <c r="L36" s="12"/>
      <c r="M36" s="44" t="s">
        <v>51</v>
      </c>
      <c r="N36" s="12"/>
      <c r="O36" s="43" t="s">
        <v>51</v>
      </c>
      <c r="P36" s="44" t="s">
        <v>51</v>
      </c>
      <c r="Q36" s="12"/>
      <c r="R36" s="45" t="s">
        <v>51</v>
      </c>
      <c r="S36" s="12"/>
      <c r="T36" s="44" t="s">
        <v>51</v>
      </c>
      <c r="U36" s="13"/>
      <c r="V36" s="28"/>
    </row>
    <row r="37" spans="2:22" s="7" customFormat="1" x14ac:dyDescent="0.3">
      <c r="B37" s="7" t="s">
        <v>30</v>
      </c>
      <c r="C37" s="8">
        <v>508923</v>
      </c>
      <c r="D37" s="9">
        <v>476926</v>
      </c>
      <c r="E37" s="10">
        <f>D37/$C37</f>
        <v>0.93712801347158603</v>
      </c>
      <c r="F37" s="19">
        <v>1883</v>
      </c>
      <c r="G37" s="10">
        <f>F37/$C37</f>
        <v>3.6999703294997477E-3</v>
      </c>
      <c r="H37" s="9">
        <f>C37-(D37+F37)</f>
        <v>30114</v>
      </c>
      <c r="I37" s="10">
        <f>H37/$C37</f>
        <v>5.9172016198914178E-2</v>
      </c>
      <c r="J37" s="8">
        <v>79056</v>
      </c>
      <c r="K37" s="9">
        <v>77191</v>
      </c>
      <c r="L37" s="10">
        <f t="shared" si="0"/>
        <v>0.97640912770694188</v>
      </c>
      <c r="M37" s="9">
        <v>1865</v>
      </c>
      <c r="N37" s="10">
        <f t="shared" si="0"/>
        <v>2.3590872293058087E-2</v>
      </c>
      <c r="O37" s="8">
        <v>21822</v>
      </c>
      <c r="P37" s="9">
        <v>18074</v>
      </c>
      <c r="Q37" s="10">
        <f t="shared" si="17"/>
        <v>0.8282467234900559</v>
      </c>
      <c r="R37" s="19">
        <v>1883</v>
      </c>
      <c r="S37" s="10">
        <f t="shared" si="17"/>
        <v>8.6289066080102644E-2</v>
      </c>
      <c r="T37" s="9">
        <v>1865</v>
      </c>
      <c r="U37" s="11">
        <f t="shared" ref="U37" si="41">T37/$O37</f>
        <v>8.5464210429841439E-2</v>
      </c>
    </row>
    <row r="38" spans="2:22" x14ac:dyDescent="0.3">
      <c r="C38" s="43" t="s">
        <v>51</v>
      </c>
      <c r="D38" s="44" t="s">
        <v>51</v>
      </c>
      <c r="E38" s="12"/>
      <c r="F38" s="45" t="s">
        <v>51</v>
      </c>
      <c r="G38" s="12"/>
      <c r="H38" s="44"/>
      <c r="I38" s="12"/>
      <c r="J38" s="43" t="s">
        <v>51</v>
      </c>
      <c r="K38" s="44" t="s">
        <v>51</v>
      </c>
      <c r="L38" s="12"/>
      <c r="M38" s="44" t="s">
        <v>51</v>
      </c>
      <c r="N38" s="12"/>
      <c r="O38" s="43" t="s">
        <v>51</v>
      </c>
      <c r="P38" s="44" t="s">
        <v>51</v>
      </c>
      <c r="Q38" s="12"/>
      <c r="R38" s="45" t="s">
        <v>51</v>
      </c>
      <c r="S38" s="12"/>
      <c r="T38" s="44" t="s">
        <v>51</v>
      </c>
      <c r="U38" s="13"/>
      <c r="V38" s="28"/>
    </row>
    <row r="39" spans="2:22" x14ac:dyDescent="0.3">
      <c r="B39" t="s">
        <v>31</v>
      </c>
      <c r="C39" s="43">
        <v>121386</v>
      </c>
      <c r="D39" s="44">
        <v>113830</v>
      </c>
      <c r="E39" s="12">
        <f t="shared" ref="E39:G43" si="42">D39/$C39</f>
        <v>0.93775229433377816</v>
      </c>
      <c r="F39" s="45">
        <v>382</v>
      </c>
      <c r="G39" s="12">
        <f t="shared" si="42"/>
        <v>3.1469856490863855E-3</v>
      </c>
      <c r="H39" s="44">
        <f t="shared" ref="H39:H43" si="43">C39-(D39+F39)</f>
        <v>7174</v>
      </c>
      <c r="I39" s="12">
        <f t="shared" ref="I39" si="44">H39/$C39</f>
        <v>5.9100720017135421E-2</v>
      </c>
      <c r="J39" s="43">
        <v>18616</v>
      </c>
      <c r="K39" s="44">
        <v>18321</v>
      </c>
      <c r="L39" s="12">
        <f t="shared" si="0"/>
        <v>0.98415341641598619</v>
      </c>
      <c r="M39" s="44">
        <v>295</v>
      </c>
      <c r="N39" s="12">
        <f t="shared" si="0"/>
        <v>1.5846583584013751E-2</v>
      </c>
      <c r="O39" s="43">
        <v>4604</v>
      </c>
      <c r="P39" s="44">
        <v>3927</v>
      </c>
      <c r="Q39" s="12">
        <f t="shared" si="17"/>
        <v>0.85295395308427457</v>
      </c>
      <c r="R39" s="45">
        <v>382</v>
      </c>
      <c r="S39" s="12">
        <f t="shared" si="17"/>
        <v>8.2971329278887923E-2</v>
      </c>
      <c r="T39" s="44">
        <v>295</v>
      </c>
      <c r="U39" s="13">
        <f t="shared" ref="U39" si="45">T39/$O39</f>
        <v>6.407471763683753E-2</v>
      </c>
      <c r="V39" s="28"/>
    </row>
    <row r="40" spans="2:22" x14ac:dyDescent="0.3">
      <c r="B40" t="s">
        <v>32</v>
      </c>
      <c r="C40" s="43">
        <v>54778</v>
      </c>
      <c r="D40" s="44">
        <v>51515</v>
      </c>
      <c r="E40" s="12">
        <f t="shared" si="42"/>
        <v>0.94043229033553621</v>
      </c>
      <c r="F40" s="45">
        <v>311</v>
      </c>
      <c r="G40" s="12">
        <f t="shared" si="42"/>
        <v>5.6774617547190476E-3</v>
      </c>
      <c r="H40" s="44">
        <f t="shared" si="43"/>
        <v>2952</v>
      </c>
      <c r="I40" s="12">
        <f t="shared" ref="I40" si="46">H40/$C40</f>
        <v>5.3890247909744789E-2</v>
      </c>
      <c r="J40" s="43">
        <v>9565</v>
      </c>
      <c r="K40" s="44">
        <v>9246</v>
      </c>
      <c r="L40" s="12">
        <f t="shared" si="0"/>
        <v>0.96664924202822788</v>
      </c>
      <c r="M40" s="44">
        <v>319</v>
      </c>
      <c r="N40" s="12">
        <f t="shared" si="0"/>
        <v>3.3350757971772088E-2</v>
      </c>
      <c r="O40" s="43">
        <v>8034</v>
      </c>
      <c r="P40" s="44">
        <v>7404</v>
      </c>
      <c r="Q40" s="12">
        <f t="shared" si="17"/>
        <v>0.92158327109783422</v>
      </c>
      <c r="R40" s="45">
        <v>311</v>
      </c>
      <c r="S40" s="12">
        <f t="shared" si="17"/>
        <v>3.8710480458053274E-2</v>
      </c>
      <c r="T40" s="44">
        <v>319</v>
      </c>
      <c r="U40" s="13">
        <f t="shared" ref="U40" si="47">T40/$O40</f>
        <v>3.9706248444112524E-2</v>
      </c>
      <c r="V40" s="28"/>
    </row>
    <row r="41" spans="2:22" x14ac:dyDescent="0.3">
      <c r="B41" t="s">
        <v>33</v>
      </c>
      <c r="C41" s="43">
        <v>104639</v>
      </c>
      <c r="D41" s="44">
        <v>98259</v>
      </c>
      <c r="E41" s="12">
        <f t="shared" si="42"/>
        <v>0.93902846930876638</v>
      </c>
      <c r="F41" s="45">
        <v>329</v>
      </c>
      <c r="G41" s="12">
        <f t="shared" si="42"/>
        <v>3.1441431970871282E-3</v>
      </c>
      <c r="H41" s="44">
        <f t="shared" si="43"/>
        <v>6051</v>
      </c>
      <c r="I41" s="12">
        <f t="shared" ref="I41" si="48">H41/$C41</f>
        <v>5.7827387494146544E-2</v>
      </c>
      <c r="J41" s="43">
        <v>18212</v>
      </c>
      <c r="K41" s="44">
        <v>18138</v>
      </c>
      <c r="L41" s="12">
        <f t="shared" si="0"/>
        <v>0.99593674500329454</v>
      </c>
      <c r="M41" s="44">
        <v>74</v>
      </c>
      <c r="N41" s="12">
        <f t="shared" si="0"/>
        <v>4.0632549967054687E-3</v>
      </c>
      <c r="O41" s="43">
        <v>2586</v>
      </c>
      <c r="P41" s="44">
        <v>2183</v>
      </c>
      <c r="Q41" s="12">
        <f t="shared" si="17"/>
        <v>0.84416086620262953</v>
      </c>
      <c r="R41" s="45">
        <v>329</v>
      </c>
      <c r="S41" s="12">
        <f t="shared" si="17"/>
        <v>0.12722351121423048</v>
      </c>
      <c r="T41" s="44">
        <v>74</v>
      </c>
      <c r="U41" s="13">
        <f t="shared" ref="U41" si="49">T41/$O41</f>
        <v>2.8615622583139984E-2</v>
      </c>
      <c r="V41" s="28"/>
    </row>
    <row r="42" spans="2:22" x14ac:dyDescent="0.3">
      <c r="B42" t="s">
        <v>34</v>
      </c>
      <c r="C42" s="43">
        <v>129940</v>
      </c>
      <c r="D42" s="44">
        <v>120302</v>
      </c>
      <c r="E42" s="12">
        <f t="shared" si="42"/>
        <v>0.92582730490995846</v>
      </c>
      <c r="F42" s="45">
        <v>484</v>
      </c>
      <c r="G42" s="12">
        <f t="shared" si="42"/>
        <v>3.7247960597198708E-3</v>
      </c>
      <c r="H42" s="44">
        <f t="shared" si="43"/>
        <v>9154</v>
      </c>
      <c r="I42" s="12">
        <f t="shared" ref="I42" si="50">H42/$C42</f>
        <v>7.0447899030321684E-2</v>
      </c>
      <c r="J42" s="43">
        <v>18491</v>
      </c>
      <c r="K42" s="44">
        <v>18342</v>
      </c>
      <c r="L42" s="12">
        <f t="shared" si="0"/>
        <v>0.99194202585041369</v>
      </c>
      <c r="M42" s="44">
        <v>149</v>
      </c>
      <c r="N42" s="12">
        <f t="shared" si="0"/>
        <v>8.0579741495862851E-3</v>
      </c>
      <c r="O42" s="43">
        <v>3309</v>
      </c>
      <c r="P42" s="44">
        <v>2676</v>
      </c>
      <c r="Q42" s="12">
        <f t="shared" si="17"/>
        <v>0.8087035358114234</v>
      </c>
      <c r="R42" s="45">
        <v>484</v>
      </c>
      <c r="S42" s="12">
        <f t="shared" si="17"/>
        <v>0.14626775460864311</v>
      </c>
      <c r="T42" s="44">
        <v>149</v>
      </c>
      <c r="U42" s="13">
        <f t="shared" ref="U42" si="51">T42/$O42</f>
        <v>4.5028709579933518E-2</v>
      </c>
      <c r="V42" s="28"/>
    </row>
    <row r="43" spans="2:22" x14ac:dyDescent="0.3">
      <c r="B43" t="s">
        <v>35</v>
      </c>
      <c r="C43" s="43">
        <v>98180</v>
      </c>
      <c r="D43" s="44">
        <v>93020</v>
      </c>
      <c r="E43" s="12">
        <f t="shared" si="42"/>
        <v>0.94744347117539218</v>
      </c>
      <c r="F43" s="45">
        <v>377</v>
      </c>
      <c r="G43" s="12">
        <f t="shared" si="42"/>
        <v>3.8398859238134042E-3</v>
      </c>
      <c r="H43" s="44">
        <f t="shared" si="43"/>
        <v>4783</v>
      </c>
      <c r="I43" s="12">
        <f t="shared" ref="I43" si="52">H43/$C43</f>
        <v>4.8716642900794457E-2</v>
      </c>
      <c r="J43" s="43">
        <v>14172</v>
      </c>
      <c r="K43" s="44">
        <v>13144</v>
      </c>
      <c r="L43" s="12">
        <f t="shared" si="0"/>
        <v>0.92746260231442279</v>
      </c>
      <c r="M43" s="44">
        <v>1028</v>
      </c>
      <c r="N43" s="12">
        <f t="shared" si="0"/>
        <v>7.2537397685577196E-2</v>
      </c>
      <c r="O43" s="43">
        <v>3289</v>
      </c>
      <c r="P43" s="44">
        <v>1884</v>
      </c>
      <c r="Q43" s="12">
        <f t="shared" si="17"/>
        <v>0.57281848586196416</v>
      </c>
      <c r="R43" s="45">
        <v>377</v>
      </c>
      <c r="S43" s="12">
        <f t="shared" si="17"/>
        <v>0.11462450592885376</v>
      </c>
      <c r="T43" s="44">
        <v>1028</v>
      </c>
      <c r="U43" s="13">
        <f t="shared" ref="U43" si="53">T43/$O43</f>
        <v>0.31255700820918214</v>
      </c>
      <c r="V43" s="28"/>
    </row>
    <row r="44" spans="2:22" x14ac:dyDescent="0.3">
      <c r="C44" s="43" t="s">
        <v>51</v>
      </c>
      <c r="D44" s="44" t="s">
        <v>51</v>
      </c>
      <c r="E44" s="12"/>
      <c r="F44" s="45" t="s">
        <v>51</v>
      </c>
      <c r="G44" s="12"/>
      <c r="H44" s="44"/>
      <c r="I44" s="12"/>
      <c r="J44" s="43" t="s">
        <v>51</v>
      </c>
      <c r="K44" s="44" t="s">
        <v>51</v>
      </c>
      <c r="L44" s="12"/>
      <c r="M44" s="44" t="s">
        <v>51</v>
      </c>
      <c r="N44" s="12"/>
      <c r="O44" s="43" t="s">
        <v>51</v>
      </c>
      <c r="P44" s="44" t="s">
        <v>51</v>
      </c>
      <c r="Q44" s="12"/>
      <c r="R44" s="45" t="s">
        <v>51</v>
      </c>
      <c r="S44" s="12"/>
      <c r="T44" s="44" t="s">
        <v>51</v>
      </c>
      <c r="U44" s="13"/>
      <c r="V44" s="28"/>
    </row>
    <row r="45" spans="2:22" s="7" customFormat="1" x14ac:dyDescent="0.3">
      <c r="B45" s="7" t="s">
        <v>36</v>
      </c>
      <c r="C45" s="8">
        <v>255794</v>
      </c>
      <c r="D45" s="9">
        <v>231409</v>
      </c>
      <c r="E45" s="10">
        <f>D45/$C45</f>
        <v>0.90466938239364492</v>
      </c>
      <c r="F45" s="19" t="s">
        <v>99</v>
      </c>
      <c r="G45" s="10" t="s">
        <v>99</v>
      </c>
      <c r="H45" s="19" t="s">
        <v>99</v>
      </c>
      <c r="I45" s="10" t="s">
        <v>99</v>
      </c>
      <c r="J45" s="8">
        <v>83716</v>
      </c>
      <c r="K45" s="9" t="s">
        <v>99</v>
      </c>
      <c r="L45" s="10" t="s">
        <v>99</v>
      </c>
      <c r="M45" s="9" t="s">
        <v>99</v>
      </c>
      <c r="N45" s="10" t="s">
        <v>99</v>
      </c>
      <c r="O45" s="8">
        <v>6777</v>
      </c>
      <c r="P45" s="9" t="s">
        <v>99</v>
      </c>
      <c r="Q45" s="10" t="s">
        <v>99</v>
      </c>
      <c r="R45" s="19" t="s">
        <v>99</v>
      </c>
      <c r="S45" s="10" t="s">
        <v>99</v>
      </c>
      <c r="T45" s="9" t="s">
        <v>99</v>
      </c>
      <c r="U45" s="11" t="s">
        <v>99</v>
      </c>
    </row>
    <row r="46" spans="2:22" x14ac:dyDescent="0.3">
      <c r="C46" s="43" t="s">
        <v>51</v>
      </c>
      <c r="D46" s="44" t="s">
        <v>51</v>
      </c>
      <c r="E46" s="12"/>
      <c r="F46" s="45" t="s">
        <v>51</v>
      </c>
      <c r="G46" s="12"/>
      <c r="H46" s="45" t="s">
        <v>51</v>
      </c>
      <c r="I46" s="12"/>
      <c r="J46" s="43" t="s">
        <v>51</v>
      </c>
      <c r="K46" s="44" t="s">
        <v>51</v>
      </c>
      <c r="L46" s="12"/>
      <c r="M46" s="44" t="s">
        <v>51</v>
      </c>
      <c r="N46" s="12"/>
      <c r="O46" s="43" t="s">
        <v>51</v>
      </c>
      <c r="P46" s="44" t="s">
        <v>51</v>
      </c>
      <c r="Q46" s="12"/>
      <c r="R46" s="45" t="s">
        <v>51</v>
      </c>
      <c r="S46" s="12"/>
      <c r="T46" s="44" t="s">
        <v>51</v>
      </c>
      <c r="U46" s="13"/>
      <c r="V46" s="28"/>
    </row>
    <row r="47" spans="2:22" x14ac:dyDescent="0.3">
      <c r="B47" t="s">
        <v>37</v>
      </c>
      <c r="C47" s="43">
        <v>91954</v>
      </c>
      <c r="D47" s="44">
        <v>81842</v>
      </c>
      <c r="E47" s="12">
        <f t="shared" ref="E47:G50" si="54">D47/$C47</f>
        <v>0.89003197250799315</v>
      </c>
      <c r="F47" s="45" t="s">
        <v>99</v>
      </c>
      <c r="G47" s="12" t="s">
        <v>99</v>
      </c>
      <c r="H47" s="45" t="s">
        <v>99</v>
      </c>
      <c r="I47" s="12" t="s">
        <v>99</v>
      </c>
      <c r="J47" s="43">
        <v>25083</v>
      </c>
      <c r="K47" s="44" t="s">
        <v>99</v>
      </c>
      <c r="L47" s="12" t="s">
        <v>99</v>
      </c>
      <c r="M47" s="44" t="s">
        <v>99</v>
      </c>
      <c r="N47" s="12" t="s">
        <v>99</v>
      </c>
      <c r="O47" s="43">
        <v>1033</v>
      </c>
      <c r="P47" s="44" t="s">
        <v>99</v>
      </c>
      <c r="Q47" s="12" t="s">
        <v>99</v>
      </c>
      <c r="R47" s="45" t="s">
        <v>99</v>
      </c>
      <c r="S47" s="12" t="s">
        <v>99</v>
      </c>
      <c r="T47" s="44" t="s">
        <v>99</v>
      </c>
      <c r="U47" s="13" t="s">
        <v>99</v>
      </c>
      <c r="V47" s="28"/>
    </row>
    <row r="48" spans="2:22" x14ac:dyDescent="0.3">
      <c r="B48" t="s">
        <v>38</v>
      </c>
      <c r="C48" s="43">
        <v>36407</v>
      </c>
      <c r="D48" s="44">
        <v>33396</v>
      </c>
      <c r="E48" s="12">
        <f t="shared" si="54"/>
        <v>0.91729612437168673</v>
      </c>
      <c r="F48" s="45" t="s">
        <v>99</v>
      </c>
      <c r="G48" s="12" t="s">
        <v>99</v>
      </c>
      <c r="H48" s="45" t="s">
        <v>99</v>
      </c>
      <c r="I48" s="12" t="s">
        <v>99</v>
      </c>
      <c r="J48" s="43">
        <v>18778</v>
      </c>
      <c r="K48" s="44" t="s">
        <v>99</v>
      </c>
      <c r="L48" s="12" t="s">
        <v>99</v>
      </c>
      <c r="M48" s="44" t="s">
        <v>99</v>
      </c>
      <c r="N48" s="12" t="s">
        <v>99</v>
      </c>
      <c r="O48" s="43">
        <v>1635</v>
      </c>
      <c r="P48" s="44">
        <v>1365</v>
      </c>
      <c r="Q48" s="12">
        <f t="shared" si="17"/>
        <v>0.83486238532110091</v>
      </c>
      <c r="R48" s="45" t="s">
        <v>99</v>
      </c>
      <c r="S48" s="12" t="s">
        <v>99</v>
      </c>
      <c r="T48" s="44" t="s">
        <v>99</v>
      </c>
      <c r="U48" s="13" t="s">
        <v>99</v>
      </c>
      <c r="V48" s="28"/>
    </row>
    <row r="49" spans="2:22" x14ac:dyDescent="0.3">
      <c r="B49" t="s">
        <v>39</v>
      </c>
      <c r="C49" s="43">
        <v>56094</v>
      </c>
      <c r="D49" s="44">
        <v>49967</v>
      </c>
      <c r="E49" s="12">
        <f t="shared" si="54"/>
        <v>0.89077263165400933</v>
      </c>
      <c r="F49" s="45">
        <v>312</v>
      </c>
      <c r="G49" s="12">
        <f t="shared" si="54"/>
        <v>5.5620922023745852E-3</v>
      </c>
      <c r="H49" s="44">
        <f t="shared" ref="H47:H50" si="55">C49-(D49+F49)</f>
        <v>5815</v>
      </c>
      <c r="I49" s="12">
        <f t="shared" ref="I49" si="56">H49/$C49</f>
        <v>0.10366527614361608</v>
      </c>
      <c r="J49" s="43">
        <v>18580</v>
      </c>
      <c r="K49" s="44">
        <v>18403</v>
      </c>
      <c r="L49" s="12">
        <f t="shared" si="0"/>
        <v>0.99047362755651236</v>
      </c>
      <c r="M49" s="44">
        <v>177</v>
      </c>
      <c r="N49" s="12">
        <f t="shared" si="0"/>
        <v>9.5263724434876216E-3</v>
      </c>
      <c r="O49" s="43">
        <v>2130</v>
      </c>
      <c r="P49" s="44">
        <v>1641</v>
      </c>
      <c r="Q49" s="12">
        <f t="shared" si="17"/>
        <v>0.77042253521126758</v>
      </c>
      <c r="R49" s="45">
        <v>312</v>
      </c>
      <c r="S49" s="12">
        <f t="shared" si="17"/>
        <v>0.14647887323943662</v>
      </c>
      <c r="T49" s="44">
        <v>177</v>
      </c>
      <c r="U49" s="13">
        <f t="shared" ref="U49" si="57">T49/$O49</f>
        <v>8.3098591549295775E-2</v>
      </c>
      <c r="V49" s="28"/>
    </row>
    <row r="50" spans="2:22" x14ac:dyDescent="0.3">
      <c r="B50" t="s">
        <v>40</v>
      </c>
      <c r="C50" s="43">
        <v>71339</v>
      </c>
      <c r="D50" s="44">
        <v>66204</v>
      </c>
      <c r="E50" s="12">
        <f t="shared" si="54"/>
        <v>0.92801973674988436</v>
      </c>
      <c r="F50" s="45">
        <v>313</v>
      </c>
      <c r="G50" s="12">
        <f t="shared" si="54"/>
        <v>4.3875019274169811E-3</v>
      </c>
      <c r="H50" s="44">
        <f t="shared" si="55"/>
        <v>4822</v>
      </c>
      <c r="I50" s="12">
        <f t="shared" ref="I50" si="58">H50/$C50</f>
        <v>6.7592761322698661E-2</v>
      </c>
      <c r="J50" s="43">
        <v>21275</v>
      </c>
      <c r="K50" s="44" t="s">
        <v>99</v>
      </c>
      <c r="L50" s="12" t="s">
        <v>99</v>
      </c>
      <c r="M50" s="44" t="s">
        <v>99</v>
      </c>
      <c r="N50" s="12" t="s">
        <v>99</v>
      </c>
      <c r="O50" s="43">
        <v>1979</v>
      </c>
      <c r="P50" s="44" t="s">
        <v>99</v>
      </c>
      <c r="Q50" s="12" t="s">
        <v>99</v>
      </c>
      <c r="R50" s="45">
        <v>313</v>
      </c>
      <c r="S50" s="12">
        <f t="shared" si="17"/>
        <v>0.15816068721576554</v>
      </c>
      <c r="T50" s="44" t="s">
        <v>99</v>
      </c>
      <c r="U50" s="13" t="s">
        <v>99</v>
      </c>
      <c r="V50" s="28"/>
    </row>
    <row r="51" spans="2:22" x14ac:dyDescent="0.3">
      <c r="C51" s="28"/>
      <c r="D51" s="28"/>
      <c r="E51" s="28"/>
      <c r="F51" s="28"/>
      <c r="G51" s="28"/>
      <c r="H51" s="28"/>
      <c r="I51" s="28"/>
      <c r="J51" s="28"/>
      <c r="K51" s="28"/>
      <c r="L51" s="46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2:22" x14ac:dyDescent="0.3">
      <c r="B52" s="14" t="s">
        <v>98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2:22" x14ac:dyDescent="0.3">
      <c r="B53" s="14" t="s">
        <v>97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</sheetData>
  <mergeCells count="12">
    <mergeCell ref="T6:U6"/>
    <mergeCell ref="C3:S3"/>
    <mergeCell ref="C6:C7"/>
    <mergeCell ref="D6:E6"/>
    <mergeCell ref="F6:G6"/>
    <mergeCell ref="H6:I6"/>
    <mergeCell ref="J6:J7"/>
    <mergeCell ref="K6:L6"/>
    <mergeCell ref="M6:N6"/>
    <mergeCell ref="O6:O7"/>
    <mergeCell ref="P6:Q6"/>
    <mergeCell ref="R6:S6"/>
  </mergeCells>
  <printOptions horizontalCentered="1"/>
  <pageMargins left="0.7" right="0.78" top="0.81" bottom="0.75" header="0.49" footer="0.3"/>
  <pageSetup scale="88" orientation="landscape" r:id="rId1"/>
  <headerFooter>
    <oddHeader>&amp;C&amp;"-,Bold"&amp;14DETAILED LAND USE DATA FOR FARMS IN MARYLAND AND ITS JURISDICTIONS, 2012</oddHeader>
    <oddFooter>&amp;L&amp;10Prepared by the Maryland Department of Planning, August 2014.
Extracted from the 2012 Census of Agriculture.&amp;R&amp;P</oddFooter>
  </headerFooter>
  <rowBreaks count="1" manualBreakCount="1">
    <brk id="36" min="2" max="20" man="1"/>
  </rowBreaks>
  <colBreaks count="1" manualBreakCount="1">
    <brk id="12" min="7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topLeftCell="A22" zoomScale="90" zoomScaleNormal="90" workbookViewId="0">
      <selection activeCell="D3" sqref="D3:D44"/>
    </sheetView>
  </sheetViews>
  <sheetFormatPr defaultRowHeight="14.4" x14ac:dyDescent="0.3"/>
  <cols>
    <col min="4" max="4" width="10" bestFit="1" customWidth="1"/>
    <col min="5" max="5" width="7.44140625" customWidth="1"/>
    <col min="6" max="6" width="8.5546875" customWidth="1"/>
    <col min="11" max="11" width="5.6640625" customWidth="1"/>
    <col min="17" max="17" width="9.6640625" customWidth="1"/>
  </cols>
  <sheetData>
    <row r="2" spans="1:17" x14ac:dyDescent="0.3">
      <c r="A2" t="s">
        <v>41</v>
      </c>
      <c r="B2" t="s">
        <v>42</v>
      </c>
      <c r="C2" t="s">
        <v>43</v>
      </c>
      <c r="D2">
        <v>2012</v>
      </c>
      <c r="G2" t="s">
        <v>44</v>
      </c>
      <c r="H2" t="s">
        <v>45</v>
      </c>
      <c r="I2" t="s">
        <v>46</v>
      </c>
      <c r="J2" t="s">
        <v>47</v>
      </c>
    </row>
    <row r="3" spans="1:17" x14ac:dyDescent="0.3">
      <c r="A3">
        <v>1</v>
      </c>
      <c r="B3">
        <v>24</v>
      </c>
      <c r="C3" t="s">
        <v>48</v>
      </c>
      <c r="D3">
        <v>161243</v>
      </c>
      <c r="E3" s="15">
        <f>IF(OR(D3=" (D)",D3=""),D3,D3/$D$3)</f>
        <v>1</v>
      </c>
      <c r="G3" t="s">
        <v>49</v>
      </c>
      <c r="H3">
        <v>1</v>
      </c>
      <c r="I3">
        <f>IF(ISNA(VLOOKUP(G3,$O$3:$Q$25,3,FALSE)),0,(VLOOKUP(G3,$O$3:$Q$25,3,FALSE)))</f>
        <v>7786</v>
      </c>
      <c r="J3">
        <f t="shared" ref="J3:J25" si="0">IF(I3=" (D)",I3,I3/1000)</f>
        <v>7.7859999999999996</v>
      </c>
      <c r="L3" t="s">
        <v>50</v>
      </c>
      <c r="M3">
        <v>19</v>
      </c>
      <c r="N3" t="str">
        <f>IF(ISNA(VLOOKUP(L3,$O$3:$Q$25,3,FALSE)),0,(VLOOKUP(L3,$O$3:$Q$25,3,FALSE)))</f>
        <v xml:space="preserve"> (D)</v>
      </c>
      <c r="O3" t="s">
        <v>50</v>
      </c>
      <c r="P3">
        <v>19</v>
      </c>
      <c r="Q3" s="16" t="s">
        <v>99</v>
      </c>
    </row>
    <row r="4" spans="1:17" x14ac:dyDescent="0.3">
      <c r="A4">
        <v>2</v>
      </c>
      <c r="D4" t="s">
        <v>51</v>
      </c>
      <c r="E4" s="15" t="str">
        <f>IF(OR(D4=" (D)",D4=""),D4,D4/$D$3)</f>
        <v/>
      </c>
      <c r="G4" t="s">
        <v>52</v>
      </c>
      <c r="H4">
        <v>3</v>
      </c>
      <c r="I4">
        <f t="shared" ref="I4:I25" si="1">IF(ISNA(VLOOKUP(G4,$O$3:$Q$25,3,FALSE)),0,(VLOOKUP(G4,$O$3:$Q$25,3,FALSE)))</f>
        <v>3609</v>
      </c>
      <c r="J4">
        <f t="shared" si="0"/>
        <v>3.609</v>
      </c>
      <c r="L4" t="s">
        <v>53</v>
      </c>
      <c r="M4">
        <v>39</v>
      </c>
      <c r="N4">
        <f t="shared" ref="N4:N25" si="2">IF(ISNA(VLOOKUP(L4,$O$3:$Q$25,3,FALSE)),0,(VLOOKUP(L4,$O$3:$Q$25,3,FALSE)))</f>
        <v>1365</v>
      </c>
      <c r="O4" t="s">
        <v>53</v>
      </c>
      <c r="P4">
        <v>39</v>
      </c>
      <c r="Q4" s="16">
        <v>1365</v>
      </c>
    </row>
    <row r="5" spans="1:17" x14ac:dyDescent="0.3">
      <c r="A5">
        <v>3</v>
      </c>
      <c r="C5" t="s">
        <v>12</v>
      </c>
      <c r="D5">
        <f>SUM(D7:D12)</f>
        <v>44898</v>
      </c>
      <c r="E5" s="15">
        <f>IF(OR(D5=" (D)",D5=""),D5,D5/$D$3)</f>
        <v>0.27844929702374677</v>
      </c>
      <c r="G5" t="s">
        <v>54</v>
      </c>
      <c r="H5">
        <v>5</v>
      </c>
      <c r="I5">
        <f t="shared" si="1"/>
        <v>10163</v>
      </c>
      <c r="J5">
        <f t="shared" si="0"/>
        <v>10.163</v>
      </c>
      <c r="L5" t="s">
        <v>55</v>
      </c>
      <c r="M5">
        <v>45</v>
      </c>
      <c r="N5">
        <f t="shared" si="2"/>
        <v>1641</v>
      </c>
      <c r="O5" t="s">
        <v>55</v>
      </c>
      <c r="P5">
        <v>45</v>
      </c>
      <c r="Q5" s="16">
        <v>1641</v>
      </c>
    </row>
    <row r="6" spans="1:17" x14ac:dyDescent="0.3">
      <c r="A6">
        <v>4</v>
      </c>
      <c r="D6" t="s">
        <v>51</v>
      </c>
      <c r="E6" s="15" t="str">
        <f>IF(OR(D6=" (D)",D6=""),D6,D6/$D$3)</f>
        <v/>
      </c>
      <c r="G6" t="s">
        <v>56</v>
      </c>
      <c r="H6">
        <v>9</v>
      </c>
      <c r="I6">
        <f t="shared" si="1"/>
        <v>2922</v>
      </c>
      <c r="J6">
        <f t="shared" si="0"/>
        <v>2.9220000000000002</v>
      </c>
      <c r="L6" t="s">
        <v>57</v>
      </c>
      <c r="M6">
        <v>47</v>
      </c>
      <c r="N6" t="str">
        <f t="shared" si="2"/>
        <v xml:space="preserve"> (D)</v>
      </c>
      <c r="O6" t="s">
        <v>57</v>
      </c>
      <c r="P6">
        <v>47</v>
      </c>
      <c r="Q6" s="16" t="s">
        <v>99</v>
      </c>
    </row>
    <row r="7" spans="1:17" x14ac:dyDescent="0.3">
      <c r="A7">
        <v>5</v>
      </c>
      <c r="B7">
        <v>24003</v>
      </c>
      <c r="C7" t="s">
        <v>58</v>
      </c>
      <c r="D7">
        <v>3609</v>
      </c>
      <c r="E7" s="15">
        <f>IF(OR(D7=" (D)",D7=""),D7,D7/$D$3)</f>
        <v>2.238236698647383E-2</v>
      </c>
      <c r="G7" t="s">
        <v>59</v>
      </c>
      <c r="H7">
        <v>11</v>
      </c>
      <c r="I7">
        <f t="shared" si="1"/>
        <v>3927</v>
      </c>
      <c r="J7">
        <f t="shared" si="0"/>
        <v>3.927</v>
      </c>
      <c r="L7" t="s">
        <v>54</v>
      </c>
      <c r="M7">
        <v>5</v>
      </c>
      <c r="N7">
        <f t="shared" si="2"/>
        <v>10163</v>
      </c>
      <c r="O7" t="s">
        <v>54</v>
      </c>
      <c r="P7">
        <v>5</v>
      </c>
      <c r="Q7" s="16">
        <v>10163</v>
      </c>
    </row>
    <row r="8" spans="1:17" x14ac:dyDescent="0.3">
      <c r="A8">
        <v>6</v>
      </c>
      <c r="B8">
        <v>24005</v>
      </c>
      <c r="C8" t="s">
        <v>60</v>
      </c>
      <c r="D8">
        <v>10163</v>
      </c>
      <c r="E8" s="15">
        <f>IF(OR(D8=" (D)",D8=""),D8,D8/$D$3)</f>
        <v>6.3029092735808687E-2</v>
      </c>
      <c r="G8" t="s">
        <v>61</v>
      </c>
      <c r="H8">
        <v>13</v>
      </c>
      <c r="I8">
        <f t="shared" si="1"/>
        <v>16159</v>
      </c>
      <c r="J8">
        <f t="shared" si="0"/>
        <v>16.158999999999999</v>
      </c>
      <c r="L8" t="s">
        <v>61</v>
      </c>
      <c r="M8">
        <v>13</v>
      </c>
      <c r="N8">
        <f t="shared" si="2"/>
        <v>16159</v>
      </c>
      <c r="O8" t="s">
        <v>61</v>
      </c>
      <c r="P8">
        <v>13</v>
      </c>
      <c r="Q8" s="16">
        <v>16159</v>
      </c>
    </row>
    <row r="9" spans="1:17" x14ac:dyDescent="0.3">
      <c r="A9">
        <v>7</v>
      </c>
      <c r="B9">
        <v>24013</v>
      </c>
      <c r="C9" t="s">
        <v>62</v>
      </c>
      <c r="D9">
        <v>16159</v>
      </c>
      <c r="E9" s="15">
        <f>IF(OR(D9=" (D)",D9=""),D9,D9/$D$3)</f>
        <v>0.10021520314060145</v>
      </c>
      <c r="G9" t="s">
        <v>63</v>
      </c>
      <c r="H9">
        <v>15</v>
      </c>
      <c r="I9">
        <f t="shared" si="1"/>
        <v>7404</v>
      </c>
      <c r="J9">
        <f t="shared" si="0"/>
        <v>7.4039999999999999</v>
      </c>
      <c r="L9" t="s">
        <v>64</v>
      </c>
      <c r="M9">
        <v>21</v>
      </c>
      <c r="N9">
        <f t="shared" si="2"/>
        <v>23829</v>
      </c>
      <c r="O9" t="s">
        <v>64</v>
      </c>
      <c r="P9">
        <v>21</v>
      </c>
      <c r="Q9" s="16">
        <v>23829</v>
      </c>
    </row>
    <row r="10" spans="1:17" x14ac:dyDescent="0.3">
      <c r="A10">
        <v>8</v>
      </c>
      <c r="B10">
        <v>24025</v>
      </c>
      <c r="C10" t="s">
        <v>65</v>
      </c>
      <c r="D10">
        <v>10274</v>
      </c>
      <c r="E10" s="15">
        <f>IF(OR(D10=" (D)",D10=""),D10,D10/$D$3)</f>
        <v>6.3717494712948783E-2</v>
      </c>
      <c r="G10" t="s">
        <v>66</v>
      </c>
      <c r="H10">
        <v>17</v>
      </c>
      <c r="I10">
        <f t="shared" si="1"/>
        <v>3829</v>
      </c>
      <c r="J10">
        <f t="shared" si="0"/>
        <v>3.8290000000000002</v>
      </c>
      <c r="L10" t="s">
        <v>67</v>
      </c>
      <c r="M10">
        <v>25</v>
      </c>
      <c r="N10">
        <f t="shared" si="2"/>
        <v>10274</v>
      </c>
      <c r="O10" t="s">
        <v>67</v>
      </c>
      <c r="P10">
        <v>25</v>
      </c>
      <c r="Q10" s="16">
        <v>10274</v>
      </c>
    </row>
    <row r="11" spans="1:17" x14ac:dyDescent="0.3">
      <c r="A11">
        <v>9</v>
      </c>
      <c r="B11">
        <v>24027</v>
      </c>
      <c r="C11" t="s">
        <v>68</v>
      </c>
      <c r="D11">
        <v>4693</v>
      </c>
      <c r="E11" s="15">
        <f>IF(OR(D11=" (D)",D11=""),D11,D11/$D$3)</f>
        <v>2.9105139447914017E-2</v>
      </c>
      <c r="G11" t="s">
        <v>50</v>
      </c>
      <c r="H11">
        <v>19</v>
      </c>
      <c r="I11" t="str">
        <f t="shared" si="1"/>
        <v xml:space="preserve"> (D)</v>
      </c>
      <c r="J11" t="str">
        <f t="shared" si="0"/>
        <v xml:space="preserve"> (D)</v>
      </c>
      <c r="L11" t="s">
        <v>69</v>
      </c>
      <c r="M11">
        <v>27</v>
      </c>
      <c r="N11">
        <f t="shared" si="2"/>
        <v>4693</v>
      </c>
      <c r="O11" t="s">
        <v>69</v>
      </c>
      <c r="P11">
        <v>27</v>
      </c>
      <c r="Q11" s="16">
        <v>4693</v>
      </c>
    </row>
    <row r="12" spans="1:17" x14ac:dyDescent="0.3">
      <c r="A12">
        <v>10</v>
      </c>
      <c r="D12" t="s">
        <v>51</v>
      </c>
      <c r="E12" s="15" t="str">
        <f>IF(OR(D12=" (D)",D12=""),D12,D12/$D$3)</f>
        <v/>
      </c>
      <c r="G12" t="s">
        <v>64</v>
      </c>
      <c r="H12">
        <v>21</v>
      </c>
      <c r="I12">
        <f t="shared" si="1"/>
        <v>23829</v>
      </c>
      <c r="J12">
        <f t="shared" si="0"/>
        <v>23.829000000000001</v>
      </c>
      <c r="L12" t="s">
        <v>70</v>
      </c>
      <c r="M12">
        <v>31</v>
      </c>
      <c r="N12">
        <f t="shared" si="2"/>
        <v>7652</v>
      </c>
      <c r="O12" t="s">
        <v>70</v>
      </c>
      <c r="P12">
        <v>31</v>
      </c>
      <c r="Q12" s="16">
        <v>7652</v>
      </c>
    </row>
    <row r="13" spans="1:17" x14ac:dyDescent="0.3">
      <c r="A13">
        <v>11</v>
      </c>
      <c r="C13" t="s">
        <v>18</v>
      </c>
      <c r="D13">
        <f>SUM(D15:D17)</f>
        <v>35361</v>
      </c>
      <c r="E13" s="15">
        <f>IF(OR(D13=" (D)",D13=""),D13,D13/$D$3)</f>
        <v>0.21930254336622365</v>
      </c>
      <c r="G13" t="s">
        <v>71</v>
      </c>
      <c r="H13">
        <v>23</v>
      </c>
      <c r="I13">
        <f t="shared" si="1"/>
        <v>17222</v>
      </c>
      <c r="J13">
        <f t="shared" si="0"/>
        <v>17.222000000000001</v>
      </c>
      <c r="L13" t="s">
        <v>72</v>
      </c>
      <c r="M13">
        <v>43</v>
      </c>
      <c r="N13">
        <f t="shared" si="2"/>
        <v>21815</v>
      </c>
      <c r="O13" t="s">
        <v>72</v>
      </c>
      <c r="P13">
        <v>43</v>
      </c>
      <c r="Q13" s="16">
        <v>21815</v>
      </c>
    </row>
    <row r="14" spans="1:17" x14ac:dyDescent="0.3">
      <c r="A14">
        <v>12</v>
      </c>
      <c r="D14" t="s">
        <v>51</v>
      </c>
      <c r="E14" s="15" t="str">
        <f>IF(OR(D14=" (D)",D14=""),D14,D14/$D$3)</f>
        <v/>
      </c>
      <c r="G14" t="s">
        <v>67</v>
      </c>
      <c r="H14">
        <v>25</v>
      </c>
      <c r="I14">
        <f t="shared" si="1"/>
        <v>10274</v>
      </c>
      <c r="J14">
        <f t="shared" si="0"/>
        <v>10.273999999999999</v>
      </c>
      <c r="L14" t="s">
        <v>52</v>
      </c>
      <c r="M14">
        <v>3</v>
      </c>
      <c r="N14">
        <f t="shared" si="2"/>
        <v>3609</v>
      </c>
      <c r="O14" t="s">
        <v>52</v>
      </c>
      <c r="P14">
        <v>3</v>
      </c>
      <c r="Q14" s="16">
        <v>3609</v>
      </c>
    </row>
    <row r="15" spans="1:17" x14ac:dyDescent="0.3">
      <c r="A15">
        <v>13</v>
      </c>
      <c r="B15">
        <v>24021</v>
      </c>
      <c r="C15" t="s">
        <v>73</v>
      </c>
      <c r="D15">
        <v>23829</v>
      </c>
      <c r="E15" s="15">
        <f>IF(OR(D15=" (D)",D15=""),D15,D15/$D$3)</f>
        <v>0.1477831595790205</v>
      </c>
      <c r="G15" t="s">
        <v>69</v>
      </c>
      <c r="H15">
        <v>27</v>
      </c>
      <c r="I15">
        <f t="shared" si="1"/>
        <v>4693</v>
      </c>
      <c r="J15">
        <f t="shared" si="0"/>
        <v>4.6929999999999996</v>
      </c>
      <c r="L15" t="s">
        <v>56</v>
      </c>
      <c r="M15">
        <v>9</v>
      </c>
      <c r="N15">
        <f t="shared" si="2"/>
        <v>2922</v>
      </c>
      <c r="O15" t="s">
        <v>56</v>
      </c>
      <c r="P15">
        <v>9</v>
      </c>
      <c r="Q15" s="16">
        <v>2922</v>
      </c>
    </row>
    <row r="16" spans="1:17" x14ac:dyDescent="0.3">
      <c r="A16">
        <v>14</v>
      </c>
      <c r="B16">
        <v>24031</v>
      </c>
      <c r="C16" t="s">
        <v>75</v>
      </c>
      <c r="D16">
        <v>7652</v>
      </c>
      <c r="E16" s="15">
        <f>IF(OR(D16=" (D)",D16=""),D16,D16/$D$3)</f>
        <v>4.7456323685369291E-2</v>
      </c>
      <c r="G16" t="s">
        <v>74</v>
      </c>
      <c r="H16">
        <v>29</v>
      </c>
      <c r="I16">
        <f t="shared" si="1"/>
        <v>2183</v>
      </c>
      <c r="J16">
        <f t="shared" si="0"/>
        <v>2.1829999999999998</v>
      </c>
      <c r="L16" t="s">
        <v>66</v>
      </c>
      <c r="M16">
        <v>17</v>
      </c>
      <c r="N16">
        <f t="shared" si="2"/>
        <v>3829</v>
      </c>
      <c r="O16" t="s">
        <v>66</v>
      </c>
      <c r="P16">
        <v>17</v>
      </c>
      <c r="Q16" s="16">
        <v>3829</v>
      </c>
    </row>
    <row r="17" spans="1:17" x14ac:dyDescent="0.3">
      <c r="A17">
        <v>15</v>
      </c>
      <c r="B17">
        <v>24033</v>
      </c>
      <c r="C17" t="s">
        <v>77</v>
      </c>
      <c r="D17">
        <v>3880</v>
      </c>
      <c r="E17" s="15">
        <f>IF(OR(D17=" (D)",D17=""),D17,D17/$D$3)</f>
        <v>2.4063060101833879E-2</v>
      </c>
      <c r="G17" t="s">
        <v>70</v>
      </c>
      <c r="H17">
        <v>31</v>
      </c>
      <c r="I17">
        <f t="shared" si="1"/>
        <v>7652</v>
      </c>
      <c r="J17">
        <f t="shared" si="0"/>
        <v>7.6520000000000001</v>
      </c>
      <c r="L17" t="s">
        <v>76</v>
      </c>
      <c r="M17">
        <v>33</v>
      </c>
      <c r="N17">
        <f t="shared" si="2"/>
        <v>3880</v>
      </c>
      <c r="O17" t="s">
        <v>76</v>
      </c>
      <c r="P17">
        <v>33</v>
      </c>
      <c r="Q17" s="16">
        <v>3880</v>
      </c>
    </row>
    <row r="18" spans="1:17" x14ac:dyDescent="0.3">
      <c r="A18">
        <v>16</v>
      </c>
      <c r="D18" t="s">
        <v>51</v>
      </c>
      <c r="E18" s="15" t="str">
        <f>IF(OR(D18=" (D)",D18=""),D18,D18/$D$3)</f>
        <v/>
      </c>
      <c r="G18" t="s">
        <v>76</v>
      </c>
      <c r="H18">
        <v>33</v>
      </c>
      <c r="I18">
        <f t="shared" si="1"/>
        <v>3880</v>
      </c>
      <c r="J18">
        <f t="shared" si="0"/>
        <v>3.88</v>
      </c>
      <c r="L18" t="s">
        <v>78</v>
      </c>
      <c r="M18">
        <v>37</v>
      </c>
      <c r="N18">
        <f t="shared" si="2"/>
        <v>4066</v>
      </c>
      <c r="O18" t="s">
        <v>78</v>
      </c>
      <c r="P18">
        <v>37</v>
      </c>
      <c r="Q18" s="16">
        <v>4066</v>
      </c>
    </row>
    <row r="19" spans="1:17" x14ac:dyDescent="0.3">
      <c r="A19">
        <v>17</v>
      </c>
      <c r="C19" t="s">
        <v>22</v>
      </c>
      <c r="D19">
        <f>SUM(D21:D23)</f>
        <v>10817</v>
      </c>
      <c r="E19" s="15">
        <f>IF(OR(D19=" (D)",D19=""),D19,D19/$D$3)</f>
        <v>6.7085082763282747E-2</v>
      </c>
      <c r="G19" t="s">
        <v>79</v>
      </c>
      <c r="H19">
        <v>35</v>
      </c>
      <c r="I19">
        <f t="shared" si="1"/>
        <v>2676</v>
      </c>
      <c r="J19">
        <f t="shared" si="0"/>
        <v>2.6760000000000002</v>
      </c>
      <c r="L19" t="s">
        <v>59</v>
      </c>
      <c r="M19">
        <v>11</v>
      </c>
      <c r="N19">
        <f t="shared" si="2"/>
        <v>3927</v>
      </c>
      <c r="O19" t="s">
        <v>59</v>
      </c>
      <c r="P19">
        <v>11</v>
      </c>
      <c r="Q19" s="16">
        <v>3927</v>
      </c>
    </row>
    <row r="20" spans="1:17" x14ac:dyDescent="0.3">
      <c r="A20">
        <v>18</v>
      </c>
      <c r="D20" t="s">
        <v>51</v>
      </c>
      <c r="E20" s="15" t="str">
        <f>IF(OR(D20=" (D)",D20=""),D20,D20/$D$3)</f>
        <v/>
      </c>
      <c r="G20" t="s">
        <v>78</v>
      </c>
      <c r="H20">
        <v>37</v>
      </c>
      <c r="I20">
        <f t="shared" si="1"/>
        <v>4066</v>
      </c>
      <c r="J20">
        <f t="shared" si="0"/>
        <v>4.0659999999999998</v>
      </c>
      <c r="L20" t="s">
        <v>63</v>
      </c>
      <c r="M20">
        <v>15</v>
      </c>
      <c r="N20">
        <f t="shared" si="2"/>
        <v>7404</v>
      </c>
      <c r="O20" t="s">
        <v>63</v>
      </c>
      <c r="P20">
        <v>15</v>
      </c>
      <c r="Q20" s="16">
        <v>7404</v>
      </c>
    </row>
    <row r="21" spans="1:17" x14ac:dyDescent="0.3">
      <c r="A21">
        <v>19</v>
      </c>
      <c r="B21">
        <v>24009</v>
      </c>
      <c r="C21" t="s">
        <v>80</v>
      </c>
      <c r="D21">
        <v>2922</v>
      </c>
      <c r="E21" s="15">
        <f>IF(OR(D21=" (D)",D21=""),D21,D21/$D$3)</f>
        <v>1.8121716911741904E-2</v>
      </c>
      <c r="G21" t="s">
        <v>53</v>
      </c>
      <c r="H21">
        <v>39</v>
      </c>
      <c r="I21">
        <f t="shared" si="1"/>
        <v>1365</v>
      </c>
      <c r="J21">
        <f t="shared" si="0"/>
        <v>1.365</v>
      </c>
      <c r="L21" t="s">
        <v>74</v>
      </c>
      <c r="M21">
        <v>29</v>
      </c>
      <c r="N21">
        <f t="shared" si="2"/>
        <v>2183</v>
      </c>
      <c r="O21" t="s">
        <v>74</v>
      </c>
      <c r="P21">
        <v>29</v>
      </c>
      <c r="Q21" s="16">
        <v>2183</v>
      </c>
    </row>
    <row r="22" spans="1:17" x14ac:dyDescent="0.3">
      <c r="A22">
        <v>20</v>
      </c>
      <c r="B22">
        <v>24017</v>
      </c>
      <c r="C22" t="s">
        <v>82</v>
      </c>
      <c r="D22">
        <v>3829</v>
      </c>
      <c r="E22" s="15">
        <f>IF(OR(D22=" (D)",D22=""),D22,D22/$D$3)</f>
        <v>2.3746767301526268E-2</v>
      </c>
      <c r="G22" t="s">
        <v>81</v>
      </c>
      <c r="H22">
        <v>41</v>
      </c>
      <c r="I22">
        <f t="shared" si="1"/>
        <v>1884</v>
      </c>
      <c r="J22">
        <f t="shared" si="0"/>
        <v>1.8839999999999999</v>
      </c>
      <c r="L22" t="s">
        <v>79</v>
      </c>
      <c r="M22">
        <v>35</v>
      </c>
      <c r="N22">
        <f t="shared" si="2"/>
        <v>2676</v>
      </c>
      <c r="O22" t="s">
        <v>79</v>
      </c>
      <c r="P22">
        <v>35</v>
      </c>
      <c r="Q22" s="16">
        <v>2676</v>
      </c>
    </row>
    <row r="23" spans="1:17" x14ac:dyDescent="0.3">
      <c r="A23">
        <v>21</v>
      </c>
      <c r="B23">
        <v>24037</v>
      </c>
      <c r="C23" t="s">
        <v>83</v>
      </c>
      <c r="D23">
        <v>4066</v>
      </c>
      <c r="E23" s="15">
        <f>IF(OR(D23=" (D)",D23=""),D23,D23/$D$3)</f>
        <v>2.5216598550014575E-2</v>
      </c>
      <c r="G23" t="s">
        <v>72</v>
      </c>
      <c r="H23">
        <v>43</v>
      </c>
      <c r="I23">
        <f t="shared" si="1"/>
        <v>21815</v>
      </c>
      <c r="J23">
        <f t="shared" si="0"/>
        <v>21.815000000000001</v>
      </c>
      <c r="L23" t="s">
        <v>81</v>
      </c>
      <c r="M23">
        <v>41</v>
      </c>
      <c r="N23">
        <f t="shared" si="2"/>
        <v>1884</v>
      </c>
      <c r="O23" t="s">
        <v>81</v>
      </c>
      <c r="P23">
        <v>41</v>
      </c>
      <c r="Q23" s="16">
        <v>1884</v>
      </c>
    </row>
    <row r="24" spans="1:17" x14ac:dyDescent="0.3">
      <c r="A24">
        <v>22</v>
      </c>
      <c r="D24" t="s">
        <v>51</v>
      </c>
      <c r="E24" s="15" t="str">
        <f>IF(OR(D24=" (D)",D24=""),D24,D24/$D$3)</f>
        <v/>
      </c>
      <c r="G24" t="s">
        <v>55</v>
      </c>
      <c r="H24">
        <v>45</v>
      </c>
      <c r="I24">
        <f t="shared" si="1"/>
        <v>1641</v>
      </c>
      <c r="J24">
        <f t="shared" si="0"/>
        <v>1.641</v>
      </c>
      <c r="L24" t="s">
        <v>49</v>
      </c>
      <c r="M24">
        <v>1</v>
      </c>
      <c r="N24">
        <f t="shared" si="2"/>
        <v>7786</v>
      </c>
      <c r="O24" t="s">
        <v>49</v>
      </c>
      <c r="P24">
        <v>1</v>
      </c>
      <c r="Q24" s="16">
        <v>7786</v>
      </c>
    </row>
    <row r="25" spans="1:17" x14ac:dyDescent="0.3">
      <c r="A25">
        <v>23</v>
      </c>
      <c r="C25" t="s">
        <v>26</v>
      </c>
      <c r="D25">
        <f>SUM(D27:D29)</f>
        <v>46823</v>
      </c>
      <c r="E25" s="15">
        <f>IF(OR(D25=" (D)",D25=""),D25,D25/$D$3)</f>
        <v>0.29038779978045559</v>
      </c>
      <c r="G25" t="s">
        <v>57</v>
      </c>
      <c r="H25">
        <v>47</v>
      </c>
      <c r="I25" t="str">
        <f t="shared" si="1"/>
        <v xml:space="preserve"> (D)</v>
      </c>
      <c r="J25" t="str">
        <f t="shared" si="0"/>
        <v xml:space="preserve"> (D)</v>
      </c>
      <c r="L25" t="s">
        <v>71</v>
      </c>
      <c r="M25">
        <v>23</v>
      </c>
      <c r="N25">
        <f t="shared" si="2"/>
        <v>17222</v>
      </c>
      <c r="O25" t="s">
        <v>71</v>
      </c>
      <c r="P25">
        <v>23</v>
      </c>
      <c r="Q25" s="16">
        <v>17222</v>
      </c>
    </row>
    <row r="26" spans="1:17" x14ac:dyDescent="0.3">
      <c r="A26">
        <v>24</v>
      </c>
      <c r="D26" t="s">
        <v>51</v>
      </c>
      <c r="E26" s="15" t="str">
        <f>IF(OR(D26=" (D)",D26=""),D26,D26/$D$3)</f>
        <v/>
      </c>
    </row>
    <row r="27" spans="1:17" x14ac:dyDescent="0.3">
      <c r="A27">
        <v>25</v>
      </c>
      <c r="B27">
        <v>24001</v>
      </c>
      <c r="C27" t="s">
        <v>84</v>
      </c>
      <c r="D27">
        <v>7786</v>
      </c>
      <c r="E27" s="15">
        <f>IF(OR(D27=" (D)",D27=""),D27,D27/$D$3)</f>
        <v>4.8287367513628499E-2</v>
      </c>
    </row>
    <row r="28" spans="1:17" x14ac:dyDescent="0.3">
      <c r="A28">
        <v>26</v>
      </c>
      <c r="B28">
        <v>24023</v>
      </c>
      <c r="C28" t="s">
        <v>85</v>
      </c>
      <c r="D28">
        <v>17222</v>
      </c>
      <c r="E28" s="15">
        <f>IF(OR(D28=" (D)",D28=""),D28,D28/$D$3)</f>
        <v>0.10680773739015027</v>
      </c>
    </row>
    <row r="29" spans="1:17" x14ac:dyDescent="0.3">
      <c r="A29">
        <v>27</v>
      </c>
      <c r="B29">
        <v>24043</v>
      </c>
      <c r="C29" t="s">
        <v>86</v>
      </c>
      <c r="D29">
        <v>21815</v>
      </c>
      <c r="E29" s="15">
        <f>IF(OR(D29=" (D)",D29=""),D29,D29/$D$3)</f>
        <v>0.13529269487667681</v>
      </c>
    </row>
    <row r="30" spans="1:17" x14ac:dyDescent="0.3">
      <c r="A30">
        <v>28</v>
      </c>
      <c r="D30" t="s">
        <v>51</v>
      </c>
      <c r="E30" s="15" t="str">
        <f>IF(OR(D30=" (D)",D30=""),D30,D30/$D$3)</f>
        <v/>
      </c>
    </row>
    <row r="31" spans="1:17" x14ac:dyDescent="0.3">
      <c r="A31">
        <v>29</v>
      </c>
      <c r="C31" t="s">
        <v>30</v>
      </c>
      <c r="D31">
        <f>SUM(D33:D37)</f>
        <v>18074</v>
      </c>
      <c r="E31" s="15">
        <f>IF(OR(D31=" (D)",D31=""),D31,D31/$D$3)</f>
        <v>0.11209168770117152</v>
      </c>
    </row>
    <row r="32" spans="1:17" x14ac:dyDescent="0.3">
      <c r="A32">
        <v>30</v>
      </c>
      <c r="D32" t="s">
        <v>51</v>
      </c>
      <c r="E32" s="15" t="str">
        <f>IF(OR(D32=" (D)",D32=""),D32,D32/$D$3)</f>
        <v/>
      </c>
    </row>
    <row r="33" spans="1:6" x14ac:dyDescent="0.3">
      <c r="A33">
        <v>31</v>
      </c>
      <c r="B33">
        <v>24011</v>
      </c>
      <c r="C33" t="s">
        <v>87</v>
      </c>
      <c r="D33">
        <v>3927</v>
      </c>
      <c r="E33" s="15">
        <f>IF(OR(D33=" (D)",D33=""),D33,D33/$D$3)</f>
        <v>2.435454562368599E-2</v>
      </c>
    </row>
    <row r="34" spans="1:6" x14ac:dyDescent="0.3">
      <c r="A34">
        <v>32</v>
      </c>
      <c r="B34">
        <v>24015</v>
      </c>
      <c r="C34" t="s">
        <v>88</v>
      </c>
      <c r="D34">
        <v>7404</v>
      </c>
      <c r="E34" s="15">
        <f>IF(OR(D34=" (D)",D34=""),D34,D34/$D$3)</f>
        <v>4.5918272421128357E-2</v>
      </c>
    </row>
    <row r="35" spans="1:6" x14ac:dyDescent="0.3">
      <c r="A35">
        <v>33</v>
      </c>
      <c r="B35">
        <v>24029</v>
      </c>
      <c r="C35" t="s">
        <v>89</v>
      </c>
      <c r="D35">
        <v>2183</v>
      </c>
      <c r="E35" s="15">
        <f>IF(OR(D35=" (D)",D35=""),D35,D35/$D$3)</f>
        <v>1.3538572217088493E-2</v>
      </c>
    </row>
    <row r="36" spans="1:6" x14ac:dyDescent="0.3">
      <c r="A36">
        <v>34</v>
      </c>
      <c r="B36">
        <v>24035</v>
      </c>
      <c r="C36" t="s">
        <v>90</v>
      </c>
      <c r="D36">
        <v>2676</v>
      </c>
      <c r="E36" s="15">
        <f>IF(OR(D36=" (D)",D36=""),D36,D36/$D$3)</f>
        <v>1.6596069286728726E-2</v>
      </c>
    </row>
    <row r="37" spans="1:6" x14ac:dyDescent="0.3">
      <c r="A37">
        <v>35</v>
      </c>
      <c r="B37">
        <v>24041</v>
      </c>
      <c r="C37" t="s">
        <v>91</v>
      </c>
      <c r="D37">
        <v>1884</v>
      </c>
      <c r="E37" s="15">
        <f>IF(OR(D37=" (D)",D37=""),D37,D37/$D$3)</f>
        <v>1.1684228152539956E-2</v>
      </c>
    </row>
    <row r="38" spans="1:6" x14ac:dyDescent="0.3">
      <c r="A38">
        <v>36</v>
      </c>
      <c r="D38" t="s">
        <v>51</v>
      </c>
      <c r="E38" s="15" t="str">
        <f>IF(OR(D38=" (D)",D38=""),D38,D38/$D$3)</f>
        <v/>
      </c>
    </row>
    <row r="39" spans="1:6" x14ac:dyDescent="0.3">
      <c r="A39">
        <v>37</v>
      </c>
      <c r="C39" t="s">
        <v>36</v>
      </c>
      <c r="D39">
        <f>SUM(D41:D44)</f>
        <v>3006</v>
      </c>
      <c r="E39" s="15">
        <f>IF(OR(D39=" (D)",D39=""),D39,D39/$D$3)</f>
        <v>1.8642669759307381E-2</v>
      </c>
    </row>
    <row r="40" spans="1:6" x14ac:dyDescent="0.3">
      <c r="A40">
        <v>38</v>
      </c>
      <c r="D40" t="s">
        <v>51</v>
      </c>
      <c r="E40" s="15" t="str">
        <f>IF(OR(D40=" (D)",D40=""),D40,D40/$D$3)</f>
        <v/>
      </c>
    </row>
    <row r="41" spans="1:6" x14ac:dyDescent="0.3">
      <c r="A41">
        <v>39</v>
      </c>
      <c r="B41">
        <v>24019</v>
      </c>
      <c r="C41" t="s">
        <v>92</v>
      </c>
      <c r="D41" t="s">
        <v>99</v>
      </c>
      <c r="E41" s="15" t="str">
        <f>IF(OR(D41=" (D)",D41=""),D41,D41/$D$3)</f>
        <v xml:space="preserve"> (D)</v>
      </c>
    </row>
    <row r="42" spans="1:6" x14ac:dyDescent="0.3">
      <c r="A42">
        <v>40</v>
      </c>
      <c r="B42">
        <v>24039</v>
      </c>
      <c r="C42" t="s">
        <v>93</v>
      </c>
      <c r="D42">
        <v>1365</v>
      </c>
      <c r="E42" s="15">
        <f>IF(OR(D42=" (D)",D42=""),D42,D42/$D$3)</f>
        <v>8.4654837729389795E-3</v>
      </c>
    </row>
    <row r="43" spans="1:6" x14ac:dyDescent="0.3">
      <c r="A43">
        <v>41</v>
      </c>
      <c r="B43">
        <v>24045</v>
      </c>
      <c r="C43" t="s">
        <v>94</v>
      </c>
      <c r="D43">
        <v>1641</v>
      </c>
      <c r="E43" s="15">
        <f>IF(OR(D43=" (D)",D43=""),D43,D43/$D$3)</f>
        <v>1.01771859863684E-2</v>
      </c>
    </row>
    <row r="44" spans="1:6" x14ac:dyDescent="0.3">
      <c r="A44">
        <v>42</v>
      </c>
      <c r="B44">
        <v>24047</v>
      </c>
      <c r="C44" t="s">
        <v>95</v>
      </c>
      <c r="D44" t="s">
        <v>99</v>
      </c>
      <c r="E44" s="15" t="str">
        <f>IF(OR(D44=" (D)",D44=""),D44,D44/$D$3)</f>
        <v xml:space="preserve"> (D)</v>
      </c>
    </row>
    <row r="45" spans="1:6" x14ac:dyDescent="0.3">
      <c r="E45" s="15"/>
    </row>
    <row r="48" spans="1:6" x14ac:dyDescent="0.3">
      <c r="B48">
        <v>618000</v>
      </c>
      <c r="C48">
        <v>1296000</v>
      </c>
      <c r="D48" s="17">
        <v>3408</v>
      </c>
      <c r="E48" s="17"/>
      <c r="F48" s="17">
        <f>F50*B51</f>
        <v>3409.005714285714</v>
      </c>
    </row>
    <row r="49" spans="2:6" x14ac:dyDescent="0.3">
      <c r="B49">
        <v>525000</v>
      </c>
      <c r="C49">
        <v>1101000</v>
      </c>
      <c r="D49" s="17">
        <v>1101</v>
      </c>
      <c r="E49" s="17"/>
      <c r="F49" s="17"/>
    </row>
    <row r="50" spans="2:6" x14ac:dyDescent="0.3">
      <c r="B50">
        <f>B49/B48</f>
        <v>0.84951456310679607</v>
      </c>
      <c r="C50">
        <f>C48/B51</f>
        <v>1100970.8737864078</v>
      </c>
      <c r="D50" s="17">
        <f>D48/B51</f>
        <v>2895.1456310679614</v>
      </c>
      <c r="E50" s="17"/>
      <c r="F50" s="17">
        <v>2896</v>
      </c>
    </row>
    <row r="51" spans="2:6" x14ac:dyDescent="0.3">
      <c r="B51">
        <f>B48/B49</f>
        <v>1.177142857142857</v>
      </c>
    </row>
  </sheetData>
  <autoFilter ref="A2:E45">
    <sortState ref="A3:E45">
      <sortCondition ref="A2:A4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5FB13-2CC6-4F1B-AB6F-C6FEF6C94BA2}"/>
</file>

<file path=customXml/itemProps2.xml><?xml version="1.0" encoding="utf-8"?>
<ds:datastoreItem xmlns:ds="http://schemas.openxmlformats.org/officeDocument/2006/customXml" ds:itemID="{25E45543-5553-4394-B11F-9099E54F4CB8}"/>
</file>

<file path=customXml/itemProps3.xml><?xml version="1.0" encoding="utf-8"?>
<ds:datastoreItem xmlns:ds="http://schemas.openxmlformats.org/officeDocument/2006/customXml" ds:itemID="{9BE4856B-172A-40A0-B01C-C62661FA9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Detailed Land Use</vt:lpstr>
      <vt:lpstr>Sort</vt:lpstr>
      <vt:lpstr>'Detailed Land Use'!Print_Area</vt:lpstr>
      <vt:lpstr>'Detailed Land Use'!Print_Titles</vt:lpstr>
    </vt:vector>
  </TitlesOfParts>
  <Company>Maryland Dept. of 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 Palma</dc:creator>
  <cp:lastModifiedBy>Alfred Sundara</cp:lastModifiedBy>
  <cp:lastPrinted>2014-08-14T20:44:43Z</cp:lastPrinted>
  <dcterms:created xsi:type="dcterms:W3CDTF">2009-04-06T14:47:32Z</dcterms:created>
  <dcterms:modified xsi:type="dcterms:W3CDTF">2014-08-14T20:44:55Z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