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000" sheetId="1" r:id="rId1"/>
    <sheet name="1990" sheetId="2" r:id="rId2"/>
    <sheet name="change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<sst xmlns="http://schemas.openxmlformats.org/spreadsheetml/2006/main" count="439" uniqueCount="163">
  <si>
    <t>Subject</t>
  </si>
  <si>
    <t>Number</t>
  </si>
  <si>
    <t>Percent</t>
  </si>
  <si>
    <t xml:space="preserve">- Represents zero or rounds to zero.  (X) Not applicable.  </t>
  </si>
  <si>
    <t xml:space="preserve">       Total housing units……………………………………</t>
  </si>
  <si>
    <t>1-unit, attached………………………………………………..</t>
  </si>
  <si>
    <t>1-unit, detached……………………………………………….</t>
  </si>
  <si>
    <t>2 units…………………………………………………………….</t>
  </si>
  <si>
    <t>3 or 4 units……………………………………………………..</t>
  </si>
  <si>
    <t>5 to 9 units……………………………………………………..</t>
  </si>
  <si>
    <t>10 to 19 units……………………………………………………</t>
  </si>
  <si>
    <t>20 or more units………………………………………………….</t>
  </si>
  <si>
    <t>1970 to 1979…………………………………………………….</t>
  </si>
  <si>
    <t>1960 to 1969…………………………………………………….</t>
  </si>
  <si>
    <t>1939 or earlier……………………………………………………...</t>
  </si>
  <si>
    <t>1 room……………………………………………………………..</t>
  </si>
  <si>
    <t>2 rooms……………………………………………………………</t>
  </si>
  <si>
    <t>3 rooms………………………………………………………….</t>
  </si>
  <si>
    <t>4 rooms……………………………………………………………</t>
  </si>
  <si>
    <t>5 rooms………………………………………………………….</t>
  </si>
  <si>
    <t>6 rooms…………………………………………………………….</t>
  </si>
  <si>
    <t>7 rooms……………………………………………………………….</t>
  </si>
  <si>
    <t>8 rooms……………………………………………………………….</t>
  </si>
  <si>
    <t>9 or more rooms……………………………………………………….</t>
  </si>
  <si>
    <t>Median (rooms)……………………………………………………..</t>
  </si>
  <si>
    <t xml:space="preserve">     Occupied housing units…………………………………………</t>
  </si>
  <si>
    <t>1970 to 1979………………………………………………………</t>
  </si>
  <si>
    <t>None……………………………………………………………….</t>
  </si>
  <si>
    <t>1…………………………………………………………………….</t>
  </si>
  <si>
    <t>2…………………………………………………………………..</t>
  </si>
  <si>
    <t>3 or more…………………………………………………………..</t>
  </si>
  <si>
    <t>Utility gas………………………………………………………..</t>
  </si>
  <si>
    <t>Bottled, tank or LP gas…………………………………………</t>
  </si>
  <si>
    <t>Electricity………………………………………………………….</t>
  </si>
  <si>
    <t>Fuel oil, kerosene, etc…………………………………………..</t>
  </si>
  <si>
    <t>Coal or coke………………………………………………………</t>
  </si>
  <si>
    <t>Wood………………………………………………………………</t>
  </si>
  <si>
    <t>Solar energy……………………………………………………….</t>
  </si>
  <si>
    <t>Other fuel……………………………………………………………..</t>
  </si>
  <si>
    <t>No fuel used………………………………………………………</t>
  </si>
  <si>
    <t>Lacking complete plumbing facilities………………………….</t>
  </si>
  <si>
    <t>Lacking complete kitchen facilities…………………………</t>
  </si>
  <si>
    <t>OCCUPANTS PER ROOM</t>
  </si>
  <si>
    <t xml:space="preserve">     Occupied housing units…………………………………..</t>
  </si>
  <si>
    <t>1.00 or less………………………………………………………..</t>
  </si>
  <si>
    <t>1.01 to 1.50………………………………………………………</t>
  </si>
  <si>
    <t>1.51 or more……………………………………………………….</t>
  </si>
  <si>
    <t xml:space="preserve">     Specified owner-occupied units……………………………..</t>
  </si>
  <si>
    <t>VALUE</t>
  </si>
  <si>
    <t>$100,000 to $149,999……………………………………………</t>
  </si>
  <si>
    <t>$150,000 to $199,999…………………………………………….</t>
  </si>
  <si>
    <t>$300,000 to $499,999………………………………………………</t>
  </si>
  <si>
    <t>Median (dollars)……………………………………………………</t>
  </si>
  <si>
    <t xml:space="preserve">MORTGAGE STATUS AND SELECTED </t>
  </si>
  <si>
    <t xml:space="preserve">   MONTHLY OWNER COSTS</t>
  </si>
  <si>
    <t>With a mortgage………………………………………………….</t>
  </si>
  <si>
    <t xml:space="preserve">     Less than $300………………………………………………</t>
  </si>
  <si>
    <t xml:space="preserve">     $300 to $499……………………………………………….</t>
  </si>
  <si>
    <t xml:space="preserve">     $500 to $699………………………………………………….</t>
  </si>
  <si>
    <t xml:space="preserve">     $700 to $999………………………………………………….</t>
  </si>
  <si>
    <t xml:space="preserve">     $1,000 to $1,499………………………………………….</t>
  </si>
  <si>
    <t xml:space="preserve">     $1,500 to $1,999……………………………………………</t>
  </si>
  <si>
    <t xml:space="preserve">     $2,000 or more……………………………………………..</t>
  </si>
  <si>
    <t>Not mortgaged……………………………………………………..</t>
  </si>
  <si>
    <t xml:space="preserve">     Median (dollars)………………………………………………</t>
  </si>
  <si>
    <t>SELECTED MONTHLY OWNER COSTS</t>
  </si>
  <si>
    <t xml:space="preserve">   AS A PERCENTAGE OF HOUSEHOLD</t>
  </si>
  <si>
    <t>Less than 15.0 percent………………………………………….</t>
  </si>
  <si>
    <t>15.0 to 19.9 percent…………………………………………….</t>
  </si>
  <si>
    <t>20.0 to 24.9 percent…………………………………………….</t>
  </si>
  <si>
    <t>25.0 to 29.9 percent………………………………………………</t>
  </si>
  <si>
    <t>30.0 to 34.9 percent……………………………………………..</t>
  </si>
  <si>
    <t>35.0 percent or more…………………………………………….</t>
  </si>
  <si>
    <t>Not computed………………………………………………….</t>
  </si>
  <si>
    <t xml:space="preserve">       Specified renter-occupied units…………………………..</t>
  </si>
  <si>
    <t>GROSS RENT</t>
  </si>
  <si>
    <t>No cash rent……………………………………………………..</t>
  </si>
  <si>
    <t>Median (dollars)…………………………………………………..</t>
  </si>
  <si>
    <t>GROSS RENT AS A PERCENTAGE OF</t>
  </si>
  <si>
    <t xml:space="preserve">   HOUSEHOLD INCOME IN 1989</t>
  </si>
  <si>
    <t xml:space="preserve">   INCOME IN 1989</t>
  </si>
  <si>
    <t>Not Computed……………………………………………………</t>
  </si>
  <si>
    <t>(X)</t>
  </si>
  <si>
    <r>
      <t xml:space="preserve">Mobile home or trailer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……………………………………………..</t>
    </r>
  </si>
  <si>
    <r>
      <t>Other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…………………………………………………………….</t>
    </r>
  </si>
  <si>
    <r>
      <t>YEAR STRUCTURE BUILT</t>
    </r>
    <r>
      <rPr>
        <b/>
        <vertAlign val="superscript"/>
        <sz val="10"/>
        <rFont val="Arial"/>
        <family val="2"/>
      </rPr>
      <t>4</t>
    </r>
  </si>
  <si>
    <r>
      <t>UNITS IN STRUCTURE</t>
    </r>
    <r>
      <rPr>
        <b/>
        <vertAlign val="superscript"/>
        <sz val="10"/>
        <rFont val="Arial"/>
        <family val="2"/>
      </rPr>
      <t>1</t>
    </r>
  </si>
  <si>
    <r>
      <t>ROOMS</t>
    </r>
    <r>
      <rPr>
        <b/>
        <vertAlign val="superscript"/>
        <sz val="10"/>
        <rFont val="Arial"/>
        <family val="2"/>
      </rPr>
      <t>1</t>
    </r>
  </si>
  <si>
    <r>
      <t>YEAR HOUSEHOLDER MOVED INTO UNIT</t>
    </r>
    <r>
      <rPr>
        <b/>
        <vertAlign val="superscript"/>
        <sz val="10"/>
        <rFont val="Arial"/>
        <family val="2"/>
      </rPr>
      <t>4</t>
    </r>
  </si>
  <si>
    <r>
      <t>HOUSE HEATING FUEL</t>
    </r>
    <r>
      <rPr>
        <b/>
        <vertAlign val="superscript"/>
        <sz val="10"/>
        <rFont val="Arial"/>
        <family val="2"/>
      </rPr>
      <t>4</t>
    </r>
  </si>
  <si>
    <r>
      <t>No telephone service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>…………………………………………..</t>
    </r>
  </si>
  <si>
    <r>
      <t>SELECTED CHARACTERISTICS</t>
    </r>
    <r>
      <rPr>
        <b/>
        <vertAlign val="superscript"/>
        <sz val="10"/>
        <rFont val="Arial"/>
        <family val="2"/>
      </rPr>
      <t>4</t>
    </r>
  </si>
  <si>
    <r>
      <t>VEHICLES AVAILABLE</t>
    </r>
    <r>
      <rPr>
        <b/>
        <vertAlign val="superscript"/>
        <sz val="10"/>
        <rFont val="Arial"/>
        <family val="2"/>
      </rPr>
      <t>4</t>
    </r>
  </si>
  <si>
    <t>1989 to March 1990…………………………………………</t>
  </si>
  <si>
    <t>1985 to 1988…………………………………………………..</t>
  </si>
  <si>
    <t>1980 to 1984…………………………………………………….</t>
  </si>
  <si>
    <t>1950 to 1959…………………………………………………..</t>
  </si>
  <si>
    <t>1940 to 1949………………………………………………….</t>
  </si>
  <si>
    <t>1959 or earlier…………………………………………………</t>
  </si>
  <si>
    <t>1. 100-percent data. 2. Data for this category are not fully comparable for 1990 and 2000 due to a change in question wording for "Mobile home or trailer" in 1990 to</t>
  </si>
  <si>
    <t xml:space="preserve">"Mobile home" in 2000. 3.  Data for this category are not fully comparable for 1990 and 2000 due to change in question wording: from "Other" in 1990 to "Boat, RV, </t>
  </si>
  <si>
    <t xml:space="preserve">van, etc." in 2000. 4.  Sample data.  Sample data were controlled to 100-percent counts for Total housing units and for Occupied housing units. </t>
  </si>
  <si>
    <t>5.  Data on telephone availability for 1990 and 2000 are not fully comparable due to a change in the census question on telephone availability.</t>
  </si>
  <si>
    <t>(100-percent data) and data on monthly owner costs (sample data).  In 2000, data on both items were collected on a sample basis.</t>
  </si>
  <si>
    <t>Source: U.S. Census Bureau.  For 100 percent data, General Housing Characteristics, and STF 1.  For sample data, Detailed Housing Characteristics, STF 3 and STF4.</t>
  </si>
  <si>
    <t>Prepared by the Maryland Department of Planning, Planning Data Services, May 2002.</t>
  </si>
  <si>
    <t>Less than $100……………………………………………….</t>
  </si>
  <si>
    <t>$100 to $199…………………………………………………..</t>
  </si>
  <si>
    <t>$200 to $299……………………………………………………</t>
  </si>
  <si>
    <t>$300 to $499…………………………………………………..</t>
  </si>
  <si>
    <t>$500 to $749……………………………………………………</t>
  </si>
  <si>
    <t>$750 to $999……………………………………………………</t>
  </si>
  <si>
    <t>$1,000 or more………………………………………………….</t>
  </si>
  <si>
    <t>Less than $20,000…………………………………………..</t>
  </si>
  <si>
    <t>$20,000 to $49,999……………………………………………</t>
  </si>
  <si>
    <t>$500,000 or more……………………………………………</t>
  </si>
  <si>
    <t>$200,000 to $299,999……………………………………………</t>
  </si>
  <si>
    <t>Table DP-4.  Profile of Selected Housing Characteristics:  1990</t>
  </si>
  <si>
    <t>State: Maryland</t>
  </si>
  <si>
    <t xml:space="preserve">               Area Name:</t>
  </si>
  <si>
    <t>Montgomery County</t>
  </si>
  <si>
    <t>Table DP-4.  Profile of Selected Housing Characteristics:  2000</t>
  </si>
  <si>
    <t>UNITS IN STRUCTURE</t>
  </si>
  <si>
    <t>YEAR STRUCTURE BUILT</t>
  </si>
  <si>
    <t>ROOMS</t>
  </si>
  <si>
    <t>YEAR HOUSEHOLDER MOVED INTO UNIT</t>
  </si>
  <si>
    <t>VEHICLES AVAILABLE</t>
  </si>
  <si>
    <t>HOUSE HEATING FUEL</t>
  </si>
  <si>
    <r>
      <t>No telephone service</t>
    </r>
    <r>
      <rPr>
        <sz val="10"/>
        <rFont val="Arial"/>
        <family val="0"/>
      </rPr>
      <t>…………………………………………..</t>
    </r>
  </si>
  <si>
    <t>SELECTED CHARACTERISTICS</t>
  </si>
  <si>
    <r>
      <t xml:space="preserve">Mobile home </t>
    </r>
    <r>
      <rPr>
        <sz val="10"/>
        <rFont val="Arial"/>
        <family val="0"/>
      </rPr>
      <t>……………………………………………..</t>
    </r>
  </si>
  <si>
    <t>Boat, RV, van, etc…………………………………………………</t>
  </si>
  <si>
    <t>1999 to March 2000…………………………………………</t>
  </si>
  <si>
    <t>1995 to 1998…………………………………………………..</t>
  </si>
  <si>
    <t>1990 to 1994…………………………………………………….</t>
  </si>
  <si>
    <t>1980 to 1989…………………………………………………….</t>
  </si>
  <si>
    <t>1960 to 1969…………………………………………………..</t>
  </si>
  <si>
    <t>1940 to 1959………………………………………………….</t>
  </si>
  <si>
    <t>1980 to 1989………………………………………………………</t>
  </si>
  <si>
    <t>1969 or earlier…………………………………………………</t>
  </si>
  <si>
    <t>Less than $50,000…………………………………………..</t>
  </si>
  <si>
    <t>$500,000 to $999,999……………………………………………</t>
  </si>
  <si>
    <t>1,000,000 or more…………………………………………….</t>
  </si>
  <si>
    <t>Less than $200……………………………………………….</t>
  </si>
  <si>
    <t>$1,000 to $1,499………………………………………………….</t>
  </si>
  <si>
    <t>$1,500 or more………………………………………………….</t>
  </si>
  <si>
    <t>Table DP-4.  Profile of Selected Housing Characteristics:  Change 1990-2000</t>
  </si>
  <si>
    <r>
      <t>Mobile home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……………………………………………..</t>
    </r>
  </si>
  <si>
    <r>
      <t>Boat, RV, van, etc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…………………………………………………</t>
    </r>
  </si>
  <si>
    <t>N\A</t>
  </si>
  <si>
    <t>$50,000 to $99,999…………………………………………….</t>
  </si>
  <si>
    <t>$50,000 to $99,999…………………………………………..</t>
  </si>
  <si>
    <r>
      <t>VALUE</t>
    </r>
    <r>
      <rPr>
        <b/>
        <vertAlign val="superscript"/>
        <sz val="10"/>
        <rFont val="Arial"/>
        <family val="2"/>
      </rPr>
      <t>1 6 7</t>
    </r>
  </si>
  <si>
    <r>
      <t>OCCUPANTS PER ROOM</t>
    </r>
    <r>
      <rPr>
        <b/>
        <vertAlign val="superscript"/>
        <sz val="10"/>
        <rFont val="Arial"/>
        <family val="2"/>
      </rPr>
      <t>1</t>
    </r>
  </si>
  <si>
    <r>
      <t xml:space="preserve">   MONTHLY OWNER COSTS</t>
    </r>
    <r>
      <rPr>
        <b/>
        <vertAlign val="superscript"/>
        <sz val="10"/>
        <rFont val="Arial"/>
        <family val="2"/>
      </rPr>
      <t>4 6 7</t>
    </r>
  </si>
  <si>
    <r>
      <t>GROSS RENT</t>
    </r>
    <r>
      <rPr>
        <b/>
        <vertAlign val="superscript"/>
        <sz val="10"/>
        <rFont val="Arial"/>
        <family val="2"/>
      </rPr>
      <t>4 6</t>
    </r>
  </si>
  <si>
    <t>Change</t>
  </si>
  <si>
    <t>6.  The Bureau of Labor Statistics' Consumer Price Index (CPI-U_RS) is 196.3 for 1990 and 250.8 for 2000.  To adjust1990 median dollar values to 2000 constant</t>
  </si>
  <si>
    <t xml:space="preserve"> dollars, multiply 1990 dollar values by (250.8/196.3) or by 1.277636  7.  In 1990, the number of Specified owner-occupied units differs between data on value </t>
  </si>
  <si>
    <t xml:space="preserve">   INCOME IN 1999</t>
  </si>
  <si>
    <t xml:space="preserve">   HOUSEHOLD INCOME IN 1999</t>
  </si>
  <si>
    <r>
      <t xml:space="preserve">   INCOME </t>
    </r>
    <r>
      <rPr>
        <b/>
        <vertAlign val="superscript"/>
        <sz val="10"/>
        <rFont val="Arial"/>
        <family val="2"/>
      </rPr>
      <t>4 7</t>
    </r>
  </si>
  <si>
    <r>
      <t xml:space="preserve">   HOUSEHOLD INCOME </t>
    </r>
    <r>
      <rPr>
        <b/>
        <vertAlign val="superscript"/>
        <sz val="10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</si>
</sst>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12"/>
      <name val="Arial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20" applyFont="1" applyBorder="1">
      <alignment/>
      <protection/>
    </xf>
    <xf numFmtId="3" fontId="2" fillId="0" borderId="0" xfId="20" applyNumberFormat="1" applyBorder="1">
      <alignment/>
      <protection/>
    </xf>
    <xf numFmtId="164" fontId="2" fillId="0" borderId="0" xfId="20" applyNumberFormat="1" applyBorder="1" applyAlignment="1">
      <alignment horizontal="right"/>
      <protection/>
    </xf>
    <xf numFmtId="0" fontId="1" fillId="0" borderId="0" xfId="20" applyBorder="1">
      <alignment/>
      <protection/>
    </xf>
    <xf numFmtId="3" fontId="1" fillId="0" borderId="0" xfId="20" applyNumberFormat="1" applyBorder="1">
      <alignment/>
      <protection/>
    </xf>
    <xf numFmtId="164" fontId="3" fillId="0" borderId="0" xfId="20" applyNumberFormat="1" applyBorder="1">
      <alignment/>
      <protection/>
    </xf>
    <xf numFmtId="0" fontId="0" fillId="0" borderId="0" xfId="20">
      <alignment/>
      <protection/>
    </xf>
    <xf numFmtId="0" fontId="2" fillId="0" borderId="0" xfId="20" applyBorder="1">
      <alignment/>
      <protection/>
    </xf>
    <xf numFmtId="3" fontId="0" fillId="0" borderId="0" xfId="20" applyNumberFormat="1">
      <alignment/>
      <protection/>
    </xf>
    <xf numFmtId="164" fontId="0" fillId="0" borderId="0" xfId="20" applyNumberFormat="1">
      <alignment/>
      <protection/>
    </xf>
    <xf numFmtId="10" fontId="0" fillId="0" borderId="0" xfId="22" applyAlignment="1">
      <alignment/>
    </xf>
    <xf numFmtId="0" fontId="0" fillId="0" borderId="0" xfId="20">
      <alignment/>
      <protection/>
    </xf>
    <xf numFmtId="164" fontId="0" fillId="0" borderId="0" xfId="20" applyNumberFormat="1" applyAlignment="1">
      <alignment horizontal="right"/>
      <protection/>
    </xf>
    <xf numFmtId="0" fontId="0" fillId="0" borderId="0" xfId="20" applyFont="1">
      <alignment/>
      <protection/>
    </xf>
    <xf numFmtId="164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164" fontId="2" fillId="0" borderId="3" xfId="0" applyNumberFormat="1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Font="1" applyBorder="1" applyAlignment="1">
      <alignment/>
    </xf>
    <xf numFmtId="164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right"/>
    </xf>
    <xf numFmtId="164" fontId="0" fillId="0" borderId="7" xfId="0" applyNumberFormat="1" applyBorder="1" applyAlignment="1">
      <alignment/>
    </xf>
    <xf numFmtId="0" fontId="2" fillId="0" borderId="8" xfId="0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3" fontId="0" fillId="0" borderId="9" xfId="0" applyNumberFormat="1" applyBorder="1" applyAlignment="1">
      <alignment horizontal="right"/>
    </xf>
    <xf numFmtId="164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164" fontId="0" fillId="0" borderId="6" xfId="0" applyNumberFormat="1" applyFont="1" applyBorder="1" applyAlignment="1">
      <alignment horizontal="right"/>
    </xf>
    <xf numFmtId="164" fontId="0" fillId="0" borderId="7" xfId="0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5" xfId="0" applyFill="1" applyBorder="1" applyAlignment="1">
      <alignment/>
    </xf>
    <xf numFmtId="0" fontId="0" fillId="0" borderId="0" xfId="20" applyFont="1">
      <alignment/>
      <protection/>
    </xf>
    <xf numFmtId="0" fontId="2" fillId="0" borderId="3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0" fillId="0" borderId="0" xfId="20" applyFont="1">
      <alignment vertical="top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ixed" xfId="19"/>
    <cellStyle name="Normal_Sheet1" xfId="20"/>
    <cellStyle name="Percent" xfId="21"/>
    <cellStyle name="Percent_Shee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3.140625" style="0" customWidth="1"/>
    <col min="4" max="4" width="46.00390625" style="0" customWidth="1"/>
    <col min="5" max="5" width="12.8515625" style="0" customWidth="1"/>
    <col min="6" max="6" width="8.421875" style="0" customWidth="1"/>
  </cols>
  <sheetData>
    <row r="1" spans="1:7" ht="15.75">
      <c r="A1" s="1" t="s">
        <v>121</v>
      </c>
      <c r="B1" s="2"/>
      <c r="C1" s="3"/>
      <c r="D1" s="4"/>
      <c r="E1" s="5"/>
      <c r="F1" s="6"/>
      <c r="G1" s="7"/>
    </row>
    <row r="2" spans="1:7" ht="12.75">
      <c r="A2" s="8"/>
      <c r="B2" s="2"/>
      <c r="C2" s="3"/>
      <c r="D2" s="9"/>
      <c r="E2" s="9"/>
      <c r="F2" s="10"/>
      <c r="G2" s="7"/>
    </row>
    <row r="3" ht="12.75">
      <c r="G3" s="7"/>
    </row>
    <row r="4" spans="1:7" ht="13.5" thickBot="1">
      <c r="A4" s="45" t="s">
        <v>118</v>
      </c>
      <c r="B4" s="46" t="s">
        <v>119</v>
      </c>
      <c r="D4" s="45" t="s">
        <v>120</v>
      </c>
      <c r="G4" s="7"/>
    </row>
    <row r="5" spans="1:7" ht="12.75">
      <c r="A5" s="16"/>
      <c r="B5" s="44"/>
      <c r="C5" s="43"/>
      <c r="D5" s="17"/>
      <c r="E5" s="44"/>
      <c r="F5" s="43"/>
      <c r="G5" s="7"/>
    </row>
    <row r="6" spans="1:7" ht="13.5" thickBot="1">
      <c r="A6" s="47" t="s">
        <v>0</v>
      </c>
      <c r="B6" s="49" t="s">
        <v>1</v>
      </c>
      <c r="C6" s="50" t="s">
        <v>2</v>
      </c>
      <c r="D6" s="48" t="s">
        <v>0</v>
      </c>
      <c r="E6" s="49" t="s">
        <v>1</v>
      </c>
      <c r="F6" s="50" t="s">
        <v>2</v>
      </c>
      <c r="G6" s="7"/>
    </row>
    <row r="7" spans="1:7" ht="12.75">
      <c r="A7" s="16" t="s">
        <v>4</v>
      </c>
      <c r="B7" s="30">
        <v>334632</v>
      </c>
      <c r="C7" s="20">
        <v>100</v>
      </c>
      <c r="D7" s="16" t="s">
        <v>42</v>
      </c>
      <c r="E7" s="29"/>
      <c r="F7" s="18"/>
      <c r="G7" s="7"/>
    </row>
    <row r="8" spans="1:7" ht="12.75">
      <c r="A8" s="21" t="s">
        <v>122</v>
      </c>
      <c r="B8" s="31"/>
      <c r="C8" s="22"/>
      <c r="D8" s="21" t="s">
        <v>43</v>
      </c>
      <c r="E8" s="35">
        <v>324565</v>
      </c>
      <c r="F8" s="22">
        <v>100</v>
      </c>
      <c r="G8" s="7"/>
    </row>
    <row r="9" spans="1:7" ht="12.75">
      <c r="A9" s="23" t="s">
        <v>6</v>
      </c>
      <c r="B9" s="32">
        <v>171277</v>
      </c>
      <c r="C9" s="24">
        <v>51.183688350187666</v>
      </c>
      <c r="D9" s="23" t="s">
        <v>44</v>
      </c>
      <c r="E9" s="32">
        <v>306778</v>
      </c>
      <c r="F9" s="24">
        <v>94.51974180826645</v>
      </c>
      <c r="G9" s="7"/>
    </row>
    <row r="10" spans="1:7" ht="12.75">
      <c r="A10" s="23" t="s">
        <v>5</v>
      </c>
      <c r="B10" s="32">
        <v>59951</v>
      </c>
      <c r="C10" s="24">
        <v>17.915501207296373</v>
      </c>
      <c r="D10" s="23" t="s">
        <v>45</v>
      </c>
      <c r="E10" s="32">
        <v>9222</v>
      </c>
      <c r="F10" s="24">
        <v>2.841341487837567</v>
      </c>
      <c r="G10" s="7"/>
    </row>
    <row r="11" spans="1:7" ht="12.75">
      <c r="A11" s="23" t="s">
        <v>7</v>
      </c>
      <c r="B11" s="32">
        <v>1254</v>
      </c>
      <c r="C11" s="24">
        <v>0.37474001290970377</v>
      </c>
      <c r="D11" s="23" t="s">
        <v>46</v>
      </c>
      <c r="E11" s="32">
        <v>8565</v>
      </c>
      <c r="F11" s="24">
        <v>2.6389167038959838</v>
      </c>
      <c r="G11" s="7"/>
    </row>
    <row r="12" spans="1:7" ht="12.75">
      <c r="A12" s="23" t="s">
        <v>8</v>
      </c>
      <c r="B12" s="32">
        <v>5129</v>
      </c>
      <c r="C12" s="24">
        <v>1.5327284898037248</v>
      </c>
      <c r="D12" s="23"/>
      <c r="E12" s="32"/>
      <c r="F12" s="26"/>
      <c r="G12" s="7"/>
    </row>
    <row r="13" spans="1:7" ht="12.75">
      <c r="A13" s="23" t="s">
        <v>9</v>
      </c>
      <c r="B13" s="32">
        <v>18062</v>
      </c>
      <c r="C13" s="24">
        <v>5.397571063138014</v>
      </c>
      <c r="D13" s="21" t="s">
        <v>47</v>
      </c>
      <c r="E13" s="35">
        <v>191551</v>
      </c>
      <c r="F13" s="22">
        <v>100</v>
      </c>
      <c r="G13" s="7"/>
    </row>
    <row r="14" spans="1:7" ht="12.75">
      <c r="A14" s="23" t="s">
        <v>10</v>
      </c>
      <c r="B14" s="32">
        <v>29880</v>
      </c>
      <c r="C14" s="24">
        <v>8.929211790862798</v>
      </c>
      <c r="D14" s="21" t="s">
        <v>48</v>
      </c>
      <c r="E14" s="32"/>
      <c r="F14" s="26"/>
      <c r="G14" s="7"/>
    </row>
    <row r="15" spans="1:7" ht="12.75">
      <c r="A15" s="23" t="s">
        <v>11</v>
      </c>
      <c r="B15" s="32">
        <v>48454</v>
      </c>
      <c r="C15" s="24">
        <v>14.47978675081881</v>
      </c>
      <c r="D15" s="23" t="s">
        <v>140</v>
      </c>
      <c r="E15" s="32">
        <v>1308</v>
      </c>
      <c r="F15" s="24">
        <v>0.6828468658477377</v>
      </c>
      <c r="G15" s="7"/>
    </row>
    <row r="16" spans="1:7" ht="12.75">
      <c r="A16" s="23" t="s">
        <v>130</v>
      </c>
      <c r="B16" s="32">
        <v>618</v>
      </c>
      <c r="C16" s="24">
        <v>0.18468048483109803</v>
      </c>
      <c r="D16" s="41" t="s">
        <v>151</v>
      </c>
      <c r="E16" s="32">
        <v>5972</v>
      </c>
      <c r="F16" s="24">
        <v>3.1177075556901297</v>
      </c>
      <c r="G16" s="7"/>
    </row>
    <row r="17" spans="1:7" ht="12.75">
      <c r="A17" s="23" t="s">
        <v>131</v>
      </c>
      <c r="B17" s="32">
        <v>7</v>
      </c>
      <c r="C17" s="24">
        <v>0.0020918501518085537</v>
      </c>
      <c r="D17" s="23" t="s">
        <v>49</v>
      </c>
      <c r="E17" s="32">
        <v>32427</v>
      </c>
      <c r="F17" s="24">
        <v>16.928650855385772</v>
      </c>
      <c r="G17" s="7"/>
    </row>
    <row r="18" spans="1:7" ht="12.75">
      <c r="A18" s="23"/>
      <c r="B18" s="32"/>
      <c r="C18" s="25"/>
      <c r="D18" s="23" t="s">
        <v>50</v>
      </c>
      <c r="E18" s="32">
        <v>43330</v>
      </c>
      <c r="F18" s="24">
        <v>22.620607566653266</v>
      </c>
      <c r="G18" s="7"/>
    </row>
    <row r="19" spans="1:7" ht="12.75">
      <c r="A19" s="21" t="s">
        <v>123</v>
      </c>
      <c r="B19" s="32"/>
      <c r="C19" s="25"/>
      <c r="D19" s="23" t="s">
        <v>116</v>
      </c>
      <c r="E19" s="32">
        <v>50872</v>
      </c>
      <c r="F19" s="24">
        <v>26.557940183032194</v>
      </c>
      <c r="G19" s="7"/>
    </row>
    <row r="20" spans="1:7" ht="12.75">
      <c r="A20" s="23" t="s">
        <v>132</v>
      </c>
      <c r="B20" s="32">
        <v>6863</v>
      </c>
      <c r="C20" s="24">
        <v>2.0509096559803006</v>
      </c>
      <c r="D20" s="23" t="s">
        <v>51</v>
      </c>
      <c r="E20" s="32">
        <v>39668</v>
      </c>
      <c r="F20" s="24">
        <v>20.708845163951114</v>
      </c>
      <c r="G20" s="7"/>
    </row>
    <row r="21" spans="1:7" ht="12.75">
      <c r="A21" s="23" t="s">
        <v>133</v>
      </c>
      <c r="B21" s="32">
        <v>17274</v>
      </c>
      <c r="C21" s="24">
        <v>5.1620885031915655</v>
      </c>
      <c r="D21" s="23" t="s">
        <v>141</v>
      </c>
      <c r="E21" s="32">
        <v>15547</v>
      </c>
      <c r="F21" s="24">
        <v>8.116376317534234</v>
      </c>
      <c r="G21" s="7"/>
    </row>
    <row r="22" spans="1:7" ht="12.75">
      <c r="A22" s="23" t="s">
        <v>134</v>
      </c>
      <c r="B22" s="32">
        <v>24790</v>
      </c>
      <c r="C22" s="24">
        <v>7.408137894762008</v>
      </c>
      <c r="D22" s="41" t="s">
        <v>142</v>
      </c>
      <c r="E22" s="32">
        <v>2427</v>
      </c>
      <c r="F22" s="24">
        <v>1.26702549190555</v>
      </c>
      <c r="G22" s="10"/>
    </row>
    <row r="23" spans="1:7" ht="12.75">
      <c r="A23" s="23" t="s">
        <v>135</v>
      </c>
      <c r="B23" s="32">
        <v>77758</v>
      </c>
      <c r="C23" s="24">
        <v>23.23686915776136</v>
      </c>
      <c r="D23" s="23" t="s">
        <v>52</v>
      </c>
      <c r="E23" s="32">
        <v>221800</v>
      </c>
      <c r="F23" s="27" t="s">
        <v>82</v>
      </c>
      <c r="G23" s="10"/>
    </row>
    <row r="24" spans="1:7" ht="12.75">
      <c r="A24" s="23" t="s">
        <v>12</v>
      </c>
      <c r="B24" s="32">
        <v>62152</v>
      </c>
      <c r="C24" s="24">
        <v>18.573238662172177</v>
      </c>
      <c r="D24" s="23"/>
      <c r="E24" s="34"/>
      <c r="F24" s="25"/>
      <c r="G24" s="10"/>
    </row>
    <row r="25" spans="1:7" ht="12.75">
      <c r="A25" s="41" t="s">
        <v>136</v>
      </c>
      <c r="B25" s="32">
        <v>61402</v>
      </c>
      <c r="C25" s="24">
        <v>18.34911186019269</v>
      </c>
      <c r="D25" s="21" t="s">
        <v>53</v>
      </c>
      <c r="E25" s="32"/>
      <c r="F25" s="26"/>
      <c r="G25" s="10"/>
    </row>
    <row r="26" spans="1:7" ht="12.75">
      <c r="A26" s="23" t="s">
        <v>137</v>
      </c>
      <c r="B26" s="32">
        <v>67803</v>
      </c>
      <c r="C26" s="24">
        <v>20.261959406153625</v>
      </c>
      <c r="D26" s="21" t="s">
        <v>54</v>
      </c>
      <c r="E26" s="32"/>
      <c r="F26" s="26"/>
      <c r="G26" s="10"/>
    </row>
    <row r="27" spans="1:7" ht="12.75">
      <c r="A27" s="23" t="s">
        <v>14</v>
      </c>
      <c r="B27" s="32">
        <v>16590</v>
      </c>
      <c r="C27" s="24">
        <v>4.957684859786273</v>
      </c>
      <c r="D27" s="21" t="s">
        <v>55</v>
      </c>
      <c r="E27" s="35">
        <v>158344</v>
      </c>
      <c r="F27" s="22">
        <v>82.66414688516375</v>
      </c>
      <c r="G27" s="10"/>
    </row>
    <row r="28" spans="1:7" ht="12.75">
      <c r="A28" s="23"/>
      <c r="B28" s="32"/>
      <c r="C28" s="25"/>
      <c r="D28" s="23" t="s">
        <v>56</v>
      </c>
      <c r="E28" s="32">
        <v>134</v>
      </c>
      <c r="F28" s="24">
        <v>0.06995525995687832</v>
      </c>
      <c r="G28" s="10"/>
    </row>
    <row r="29" spans="1:7" ht="12.75">
      <c r="A29" s="21" t="s">
        <v>124</v>
      </c>
      <c r="B29" s="32"/>
      <c r="C29" s="26"/>
      <c r="D29" s="23" t="s">
        <v>57</v>
      </c>
      <c r="E29" s="32">
        <v>1231</v>
      </c>
      <c r="F29" s="24">
        <v>0.6426486940814717</v>
      </c>
      <c r="G29" s="10"/>
    </row>
    <row r="30" spans="1:7" ht="12.75">
      <c r="A30" s="23" t="s">
        <v>15</v>
      </c>
      <c r="B30" s="32">
        <v>7443</v>
      </c>
      <c r="C30" s="24">
        <v>2.224234382844438</v>
      </c>
      <c r="D30" s="23" t="s">
        <v>58</v>
      </c>
      <c r="E30" s="32">
        <v>3402</v>
      </c>
      <c r="F30" s="24">
        <v>1.7760283162186572</v>
      </c>
      <c r="G30" s="10"/>
    </row>
    <row r="31" spans="1:7" ht="12.75">
      <c r="A31" s="23" t="s">
        <v>16</v>
      </c>
      <c r="B31" s="32">
        <v>16944</v>
      </c>
      <c r="C31" s="24">
        <v>5.063472710320591</v>
      </c>
      <c r="D31" s="23" t="s">
        <v>59</v>
      </c>
      <c r="E31" s="32">
        <v>13594</v>
      </c>
      <c r="F31" s="24">
        <v>7.096804506371671</v>
      </c>
      <c r="G31" s="10"/>
    </row>
    <row r="32" spans="1:7" ht="12.75">
      <c r="A32" s="23" t="s">
        <v>17</v>
      </c>
      <c r="B32" s="32">
        <v>30533</v>
      </c>
      <c r="C32" s="24">
        <v>9.124351526452939</v>
      </c>
      <c r="D32" s="23" t="s">
        <v>60</v>
      </c>
      <c r="E32" s="32">
        <v>48195</v>
      </c>
      <c r="F32" s="24">
        <v>25.160401146430978</v>
      </c>
      <c r="G32" s="10"/>
    </row>
    <row r="33" spans="1:7" ht="12.75">
      <c r="A33" s="23" t="s">
        <v>18</v>
      </c>
      <c r="B33" s="32">
        <v>33865</v>
      </c>
      <c r="C33" s="24">
        <v>10.12007219871381</v>
      </c>
      <c r="D33" s="23" t="s">
        <v>61</v>
      </c>
      <c r="E33" s="32">
        <v>41017</v>
      </c>
      <c r="F33" s="24">
        <v>21.41309625112894</v>
      </c>
      <c r="G33" s="10"/>
    </row>
    <row r="34" spans="1:7" ht="12.75">
      <c r="A34" s="23" t="s">
        <v>19</v>
      </c>
      <c r="B34" s="32">
        <v>40036</v>
      </c>
      <c r="C34" s="24">
        <v>11.964187525401037</v>
      </c>
      <c r="D34" s="23" t="s">
        <v>62</v>
      </c>
      <c r="E34" s="32">
        <v>50771</v>
      </c>
      <c r="F34" s="24">
        <v>26.505212710975144</v>
      </c>
      <c r="G34" s="10"/>
    </row>
    <row r="35" spans="1:7" ht="12.75">
      <c r="A35" s="23" t="s">
        <v>20</v>
      </c>
      <c r="B35" s="32">
        <v>39926</v>
      </c>
      <c r="C35" s="24">
        <v>11.931315594444046</v>
      </c>
      <c r="D35" s="23" t="s">
        <v>64</v>
      </c>
      <c r="E35" s="32">
        <v>1577</v>
      </c>
      <c r="F35" s="27" t="s">
        <v>82</v>
      </c>
      <c r="G35" s="7"/>
    </row>
    <row r="36" spans="1:7" ht="12.75">
      <c r="A36" s="23" t="s">
        <v>21</v>
      </c>
      <c r="B36" s="32">
        <v>41072</v>
      </c>
      <c r="C36" s="24">
        <v>12.273781347868704</v>
      </c>
      <c r="D36" s="23" t="s">
        <v>63</v>
      </c>
      <c r="E36" s="32">
        <v>33207</v>
      </c>
      <c r="F36" s="24">
        <v>17.335853114836258</v>
      </c>
      <c r="G36" s="7"/>
    </row>
    <row r="37" spans="1:7" ht="12.75">
      <c r="A37" s="23" t="s">
        <v>22</v>
      </c>
      <c r="B37" s="32">
        <v>45692</v>
      </c>
      <c r="C37" s="24">
        <v>13.65440244806235</v>
      </c>
      <c r="D37" s="23" t="s">
        <v>64</v>
      </c>
      <c r="E37" s="32">
        <v>448</v>
      </c>
      <c r="F37" s="27" t="s">
        <v>82</v>
      </c>
      <c r="G37" s="7"/>
    </row>
    <row r="38" spans="1:7" ht="12.75">
      <c r="A38" s="23" t="s">
        <v>23</v>
      </c>
      <c r="B38" s="32">
        <v>79121</v>
      </c>
      <c r="C38" s="24">
        <v>23.644182265892084</v>
      </c>
      <c r="D38" s="23"/>
      <c r="E38" s="32"/>
      <c r="F38" s="25"/>
      <c r="G38" s="7"/>
    </row>
    <row r="39" spans="1:7" ht="12.75">
      <c r="A39" s="23" t="s">
        <v>24</v>
      </c>
      <c r="B39" s="33">
        <v>6.5</v>
      </c>
      <c r="C39" s="27" t="s">
        <v>82</v>
      </c>
      <c r="D39" s="21" t="s">
        <v>65</v>
      </c>
      <c r="E39" s="32"/>
      <c r="F39" s="26"/>
      <c r="G39" s="7"/>
    </row>
    <row r="40" spans="1:7" ht="12.75">
      <c r="A40" s="23"/>
      <c r="B40" s="34"/>
      <c r="C40" s="26"/>
      <c r="D40" s="21" t="s">
        <v>66</v>
      </c>
      <c r="E40" s="32"/>
      <c r="F40" s="26"/>
      <c r="G40" s="7"/>
    </row>
    <row r="41" spans="1:7" ht="12.75">
      <c r="A41" s="21" t="s">
        <v>25</v>
      </c>
      <c r="B41" s="35">
        <v>324565</v>
      </c>
      <c r="C41" s="22">
        <v>100</v>
      </c>
      <c r="D41" s="21" t="s">
        <v>159</v>
      </c>
      <c r="E41" s="32"/>
      <c r="F41" s="26"/>
      <c r="G41" s="7"/>
    </row>
    <row r="42" spans="1:7" ht="12.75">
      <c r="A42" s="21" t="s">
        <v>125</v>
      </c>
      <c r="B42" s="35"/>
      <c r="C42" s="26"/>
      <c r="D42" s="23" t="s">
        <v>67</v>
      </c>
      <c r="E42" s="32">
        <v>64317</v>
      </c>
      <c r="F42" s="24">
        <v>33.576958616765246</v>
      </c>
      <c r="G42" s="7"/>
    </row>
    <row r="43" spans="1:7" ht="12.75">
      <c r="A43" s="23" t="s">
        <v>132</v>
      </c>
      <c r="B43" s="32">
        <v>61494</v>
      </c>
      <c r="C43" s="25">
        <v>18.94659005129943</v>
      </c>
      <c r="D43" s="23" t="s">
        <v>68</v>
      </c>
      <c r="E43" s="32">
        <v>34504</v>
      </c>
      <c r="F43" s="24">
        <v>18.012957384717385</v>
      </c>
      <c r="G43" s="7"/>
    </row>
    <row r="44" spans="1:7" ht="12.75">
      <c r="A44" s="23" t="s">
        <v>133</v>
      </c>
      <c r="B44" s="32">
        <v>95148</v>
      </c>
      <c r="C44" s="25">
        <v>29.31554542233451</v>
      </c>
      <c r="D44" s="23" t="s">
        <v>69</v>
      </c>
      <c r="E44" s="32">
        <v>29543</v>
      </c>
      <c r="F44" s="24">
        <v>15.42304660377654</v>
      </c>
      <c r="G44" s="7"/>
    </row>
    <row r="45" spans="1:7" ht="12.75">
      <c r="A45" s="23" t="s">
        <v>134</v>
      </c>
      <c r="B45" s="32">
        <v>56221</v>
      </c>
      <c r="C45" s="25">
        <v>17.32195399996919</v>
      </c>
      <c r="D45" s="23" t="s">
        <v>70</v>
      </c>
      <c r="E45" s="32">
        <v>20993</v>
      </c>
      <c r="F45" s="24">
        <v>10.959483375184677</v>
      </c>
      <c r="G45" s="7"/>
    </row>
    <row r="46" spans="1:7" ht="12.75">
      <c r="A46" s="23" t="s">
        <v>138</v>
      </c>
      <c r="B46" s="36">
        <v>60135</v>
      </c>
      <c r="C46" s="25">
        <v>18.52787577218739</v>
      </c>
      <c r="D46" s="23" t="s">
        <v>71</v>
      </c>
      <c r="E46" s="32">
        <v>12967</v>
      </c>
      <c r="F46" s="24">
        <v>6.769476536274935</v>
      </c>
      <c r="G46" s="7"/>
    </row>
    <row r="47" spans="1:7" ht="12.75">
      <c r="A47" s="41" t="s">
        <v>12</v>
      </c>
      <c r="B47" s="36">
        <v>27143</v>
      </c>
      <c r="C47" s="25">
        <v>8.36288570856377</v>
      </c>
      <c r="D47" s="23" t="s">
        <v>72</v>
      </c>
      <c r="E47" s="32">
        <v>28648</v>
      </c>
      <c r="F47" s="24">
        <v>14.955808113766047</v>
      </c>
      <c r="G47" s="7"/>
    </row>
    <row r="48" spans="1:7" ht="12.75">
      <c r="A48" s="23" t="s">
        <v>139</v>
      </c>
      <c r="B48" s="36">
        <v>24424</v>
      </c>
      <c r="C48" s="25">
        <v>7.52514904564571</v>
      </c>
      <c r="D48" s="23" t="s">
        <v>73</v>
      </c>
      <c r="E48" s="32">
        <v>579</v>
      </c>
      <c r="F48" s="24">
        <v>0.3022693695151683</v>
      </c>
      <c r="G48" s="7"/>
    </row>
    <row r="49" spans="1:7" ht="12.75">
      <c r="A49" s="23"/>
      <c r="B49" s="36"/>
      <c r="C49" s="26"/>
      <c r="D49" s="23"/>
      <c r="E49" s="32"/>
      <c r="F49" s="25"/>
      <c r="G49" s="7"/>
    </row>
    <row r="50" spans="1:7" ht="12.75">
      <c r="A50" s="21" t="s">
        <v>126</v>
      </c>
      <c r="B50" s="36"/>
      <c r="C50" s="26"/>
      <c r="D50" s="21" t="s">
        <v>74</v>
      </c>
      <c r="E50" s="35">
        <v>101221</v>
      </c>
      <c r="F50" s="22">
        <v>100</v>
      </c>
      <c r="G50" s="7"/>
    </row>
    <row r="51" spans="1:7" ht="12.75">
      <c r="A51" s="23" t="s">
        <v>27</v>
      </c>
      <c r="B51" s="36">
        <v>24313</v>
      </c>
      <c r="C51" s="25">
        <v>7.490949424614484</v>
      </c>
      <c r="D51" s="21" t="s">
        <v>75</v>
      </c>
      <c r="E51" s="32"/>
      <c r="F51" s="26"/>
      <c r="G51" s="7"/>
    </row>
    <row r="52" spans="1:7" ht="12.75">
      <c r="A52" s="23" t="s">
        <v>28</v>
      </c>
      <c r="B52" s="36">
        <v>111320</v>
      </c>
      <c r="C52" s="25">
        <v>34.29821453329841</v>
      </c>
      <c r="D52" s="23" t="s">
        <v>143</v>
      </c>
      <c r="E52" s="32">
        <v>2393</v>
      </c>
      <c r="F52" s="24">
        <v>2.364133924778455</v>
      </c>
      <c r="G52" s="7"/>
    </row>
    <row r="53" spans="1:7" ht="12.75">
      <c r="A53" s="23" t="s">
        <v>29</v>
      </c>
      <c r="B53" s="36">
        <v>134752</v>
      </c>
      <c r="C53" s="25">
        <v>41.51772372252091</v>
      </c>
      <c r="D53" s="23" t="s">
        <v>108</v>
      </c>
      <c r="E53" s="32">
        <v>1613</v>
      </c>
      <c r="F53" s="24">
        <v>1.593542841900396</v>
      </c>
      <c r="G53" s="7"/>
    </row>
    <row r="54" spans="1:7" ht="12.75">
      <c r="A54" s="23" t="s">
        <v>30</v>
      </c>
      <c r="B54" s="36">
        <v>54180</v>
      </c>
      <c r="C54" s="25">
        <v>16.69311231956619</v>
      </c>
      <c r="D54" s="23" t="s">
        <v>109</v>
      </c>
      <c r="E54" s="32">
        <v>3689</v>
      </c>
      <c r="F54" s="24">
        <v>3.6445006470989223</v>
      </c>
      <c r="G54" s="7"/>
    </row>
    <row r="55" spans="1:7" ht="12.75">
      <c r="A55" s="23"/>
      <c r="B55" s="36"/>
      <c r="C55" s="26"/>
      <c r="D55" s="23" t="s">
        <v>110</v>
      </c>
      <c r="E55" s="32">
        <v>16869</v>
      </c>
      <c r="F55" s="24">
        <v>16.665514073166637</v>
      </c>
      <c r="G55" s="7"/>
    </row>
    <row r="56" spans="1:7" ht="12.75">
      <c r="A56" s="21" t="s">
        <v>127</v>
      </c>
      <c r="B56" s="36"/>
      <c r="C56" s="26"/>
      <c r="D56" s="23" t="s">
        <v>111</v>
      </c>
      <c r="E56" s="32">
        <v>37319</v>
      </c>
      <c r="F56" s="24">
        <v>36.868831566572155</v>
      </c>
      <c r="G56" s="7"/>
    </row>
    <row r="57" spans="1:7" ht="12.75">
      <c r="A57" s="23" t="s">
        <v>31</v>
      </c>
      <c r="B57" s="36">
        <v>196104</v>
      </c>
      <c r="C57" s="25">
        <v>60.420562907275894</v>
      </c>
      <c r="D57" s="23" t="s">
        <v>144</v>
      </c>
      <c r="E57" s="32">
        <v>26905</v>
      </c>
      <c r="F57" s="24">
        <v>26.580452672864325</v>
      </c>
      <c r="G57" s="7"/>
    </row>
    <row r="58" spans="1:7" ht="12.75">
      <c r="A58" s="23" t="s">
        <v>32</v>
      </c>
      <c r="B58" s="36">
        <v>3083</v>
      </c>
      <c r="C58" s="25">
        <v>0.9498867715249641</v>
      </c>
      <c r="D58" s="41" t="s">
        <v>145</v>
      </c>
      <c r="E58" s="32">
        <v>9862</v>
      </c>
      <c r="F58" s="24">
        <v>9.74303751197874</v>
      </c>
      <c r="G58" s="7"/>
    </row>
    <row r="59" spans="1:7" ht="12.75">
      <c r="A59" s="23" t="s">
        <v>33</v>
      </c>
      <c r="B59" s="36">
        <v>103042</v>
      </c>
      <c r="C59" s="25">
        <v>31.74772387657326</v>
      </c>
      <c r="D59" s="23" t="s">
        <v>76</v>
      </c>
      <c r="E59" s="32">
        <v>2571</v>
      </c>
      <c r="F59" s="24">
        <v>2.539986761640371</v>
      </c>
      <c r="G59" s="7"/>
    </row>
    <row r="60" spans="1:7" ht="12.75">
      <c r="A60" s="23" t="s">
        <v>34</v>
      </c>
      <c r="B60" s="36">
        <v>20562</v>
      </c>
      <c r="C60" s="25">
        <v>6.335248717514212</v>
      </c>
      <c r="D60" s="23" t="s">
        <v>77</v>
      </c>
      <c r="E60" s="32">
        <v>914</v>
      </c>
      <c r="F60" s="38" t="s">
        <v>82</v>
      </c>
      <c r="G60" s="7"/>
    </row>
    <row r="61" spans="1:7" ht="12.75">
      <c r="A61" s="23" t="s">
        <v>35</v>
      </c>
      <c r="B61" s="36">
        <v>47</v>
      </c>
      <c r="C61" s="25">
        <v>0.014480920616825597</v>
      </c>
      <c r="D61" s="23"/>
      <c r="E61" s="32"/>
      <c r="F61" s="26"/>
      <c r="G61" s="7"/>
    </row>
    <row r="62" spans="1:7" ht="12.75">
      <c r="A62" s="23" t="s">
        <v>36</v>
      </c>
      <c r="B62" s="36">
        <v>378</v>
      </c>
      <c r="C62" s="25">
        <v>0.1164635743225548</v>
      </c>
      <c r="D62" s="21" t="s">
        <v>78</v>
      </c>
      <c r="E62" s="32"/>
      <c r="F62" s="26"/>
      <c r="G62" s="7"/>
    </row>
    <row r="63" spans="1:7" ht="12.75">
      <c r="A63" s="23" t="s">
        <v>37</v>
      </c>
      <c r="B63" s="36">
        <v>18</v>
      </c>
      <c r="C63" s="25">
        <v>0.0055458844915502285</v>
      </c>
      <c r="D63" s="21" t="s">
        <v>160</v>
      </c>
      <c r="E63" s="32"/>
      <c r="F63" s="26"/>
      <c r="G63" s="7"/>
    </row>
    <row r="64" spans="1:7" ht="12.75">
      <c r="A64" s="23" t="s">
        <v>38</v>
      </c>
      <c r="B64" s="36">
        <v>705</v>
      </c>
      <c r="C64" s="25">
        <v>0.21721380925238395</v>
      </c>
      <c r="D64" s="23" t="s">
        <v>67</v>
      </c>
      <c r="E64" s="32">
        <v>17974</v>
      </c>
      <c r="F64" s="24">
        <v>17.757184773910552</v>
      </c>
      <c r="G64" s="7"/>
    </row>
    <row r="65" spans="1:7" ht="12.75">
      <c r="A65" s="23" t="s">
        <v>39</v>
      </c>
      <c r="B65" s="36">
        <v>626</v>
      </c>
      <c r="C65" s="25">
        <v>0.19287353842835794</v>
      </c>
      <c r="D65" s="23" t="s">
        <v>68</v>
      </c>
      <c r="E65" s="32">
        <v>16626</v>
      </c>
      <c r="F65" s="24">
        <v>16.425445312731547</v>
      </c>
      <c r="G65" s="7"/>
    </row>
    <row r="66" spans="1:7" ht="12.75">
      <c r="A66" s="23"/>
      <c r="B66" s="36"/>
      <c r="C66" s="26"/>
      <c r="D66" s="23" t="s">
        <v>69</v>
      </c>
      <c r="E66" s="32">
        <v>15279</v>
      </c>
      <c r="F66" s="24">
        <v>15.094693788838285</v>
      </c>
      <c r="G66" s="11"/>
    </row>
    <row r="67" spans="1:7" ht="12.75">
      <c r="A67" s="21" t="s">
        <v>129</v>
      </c>
      <c r="B67" s="36"/>
      <c r="C67" s="26"/>
      <c r="D67" s="23" t="s">
        <v>70</v>
      </c>
      <c r="E67" s="32">
        <v>11620</v>
      </c>
      <c r="F67" s="24">
        <v>11.479831260311595</v>
      </c>
      <c r="G67" s="7"/>
    </row>
    <row r="68" spans="1:7" ht="12.75">
      <c r="A68" s="23" t="s">
        <v>40</v>
      </c>
      <c r="B68" s="36">
        <v>1122</v>
      </c>
      <c r="C68" s="25">
        <v>0.34569346663996425</v>
      </c>
      <c r="D68" s="23" t="s">
        <v>71</v>
      </c>
      <c r="E68" s="32">
        <v>8738</v>
      </c>
      <c r="F68" s="24">
        <v>8.632596002805743</v>
      </c>
      <c r="G68" s="7"/>
    </row>
    <row r="69" spans="1:7" ht="12.75">
      <c r="A69" s="23" t="s">
        <v>41</v>
      </c>
      <c r="B69" s="36">
        <v>1203</v>
      </c>
      <c r="C69" s="25">
        <v>0.3706499468519403</v>
      </c>
      <c r="D69" s="23" t="s">
        <v>72</v>
      </c>
      <c r="E69" s="32">
        <v>27070</v>
      </c>
      <c r="F69" s="24">
        <v>26.74346232501161</v>
      </c>
      <c r="G69" s="7"/>
    </row>
    <row r="70" spans="1:7" ht="13.5" thickBot="1">
      <c r="A70" s="19" t="s">
        <v>128</v>
      </c>
      <c r="B70" s="37">
        <v>1319</v>
      </c>
      <c r="C70" s="28">
        <v>0.40639009135304177</v>
      </c>
      <c r="D70" s="19" t="s">
        <v>81</v>
      </c>
      <c r="E70" s="40">
        <v>3914</v>
      </c>
      <c r="F70" s="39">
        <v>3.86678653639067</v>
      </c>
      <c r="G70" s="7"/>
    </row>
    <row r="71" spans="6:7" ht="12.75">
      <c r="F71" s="15"/>
      <c r="G71" s="7"/>
    </row>
    <row r="72" spans="1:7" ht="12.75">
      <c r="A72" s="7" t="s">
        <v>3</v>
      </c>
      <c r="B72" s="9"/>
      <c r="C72" s="13"/>
      <c r="D72" s="7"/>
      <c r="E72" s="9"/>
      <c r="F72" s="10"/>
      <c r="G72" s="7"/>
    </row>
    <row r="73" spans="1:7" ht="12.75">
      <c r="A73" s="14"/>
      <c r="B73" s="7"/>
      <c r="C73" s="7"/>
      <c r="D73" s="7"/>
      <c r="E73" s="7"/>
      <c r="F73" s="7"/>
      <c r="G73" s="7"/>
    </row>
    <row r="74" spans="1:7" ht="12.75">
      <c r="A74" s="14"/>
      <c r="B74" s="9"/>
      <c r="C74" s="13"/>
      <c r="D74" s="7"/>
      <c r="E74" s="9"/>
      <c r="F74" s="10"/>
      <c r="G74" s="7"/>
    </row>
    <row r="75" spans="1:7" ht="12.75">
      <c r="A75" s="42" t="s">
        <v>104</v>
      </c>
      <c r="B75" s="7"/>
      <c r="C75" s="7"/>
      <c r="D75" s="7"/>
      <c r="E75" s="7"/>
      <c r="F75" s="7"/>
      <c r="G75" s="7"/>
    </row>
    <row r="76" spans="1:7" ht="12.75">
      <c r="A76" s="42" t="s">
        <v>105</v>
      </c>
      <c r="B76" s="7"/>
      <c r="C76" s="7"/>
      <c r="D76" s="7"/>
      <c r="E76" s="7"/>
      <c r="F76" s="7"/>
      <c r="G76" s="7"/>
    </row>
  </sheetData>
  <printOptions horizontalCentered="1"/>
  <pageMargins left="0.25" right="0.25" top="0.25" bottom="0.25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3.140625" style="0" customWidth="1"/>
    <col min="4" max="4" width="46.00390625" style="0" customWidth="1"/>
    <col min="5" max="5" width="12.8515625" style="0" customWidth="1"/>
    <col min="6" max="6" width="8.421875" style="0" customWidth="1"/>
  </cols>
  <sheetData>
    <row r="1" spans="1:7" ht="15.75">
      <c r="A1" s="1" t="s">
        <v>117</v>
      </c>
      <c r="B1" s="2"/>
      <c r="C1" s="3"/>
      <c r="D1" s="4"/>
      <c r="E1" s="5"/>
      <c r="F1" s="6"/>
      <c r="G1" s="7"/>
    </row>
    <row r="2" spans="1:7" ht="12.75">
      <c r="A2" s="8"/>
      <c r="B2" s="2"/>
      <c r="C2" s="3"/>
      <c r="D2" s="9"/>
      <c r="E2" s="9"/>
      <c r="F2" s="10"/>
      <c r="G2" s="7"/>
    </row>
    <row r="3" ht="12.75">
      <c r="G3" s="7"/>
    </row>
    <row r="4" spans="1:7" ht="13.5" thickBot="1">
      <c r="A4" s="45" t="s">
        <v>118</v>
      </c>
      <c r="B4" s="46" t="s">
        <v>119</v>
      </c>
      <c r="D4" s="45" t="s">
        <v>120</v>
      </c>
      <c r="G4" s="7"/>
    </row>
    <row r="5" spans="1:7" ht="12.75">
      <c r="A5" s="16"/>
      <c r="B5" s="44"/>
      <c r="C5" s="43"/>
      <c r="D5" s="17"/>
      <c r="E5" s="44"/>
      <c r="F5" s="43"/>
      <c r="G5" s="7"/>
    </row>
    <row r="6" spans="1:7" ht="13.5" thickBot="1">
      <c r="A6" s="47" t="s">
        <v>0</v>
      </c>
      <c r="B6" s="49" t="s">
        <v>1</v>
      </c>
      <c r="C6" s="50" t="s">
        <v>2</v>
      </c>
      <c r="D6" s="48" t="s">
        <v>0</v>
      </c>
      <c r="E6" s="49" t="s">
        <v>1</v>
      </c>
      <c r="F6" s="50" t="s">
        <v>2</v>
      </c>
      <c r="G6" s="7"/>
    </row>
    <row r="7" spans="1:7" ht="12.75">
      <c r="A7" s="16" t="s">
        <v>4</v>
      </c>
      <c r="B7" s="30">
        <v>295723</v>
      </c>
      <c r="C7" s="20">
        <v>100</v>
      </c>
      <c r="D7" s="16" t="s">
        <v>42</v>
      </c>
      <c r="E7" s="29"/>
      <c r="F7" s="18"/>
      <c r="G7" s="7"/>
    </row>
    <row r="8" spans="1:7" ht="14.25">
      <c r="A8" s="21" t="s">
        <v>86</v>
      </c>
      <c r="B8" s="31"/>
      <c r="C8" s="22"/>
      <c r="D8" s="21" t="s">
        <v>43</v>
      </c>
      <c r="E8" s="35">
        <v>282228</v>
      </c>
      <c r="F8" s="22">
        <v>100</v>
      </c>
      <c r="G8" s="7"/>
    </row>
    <row r="9" spans="1:7" ht="12.75">
      <c r="A9" s="23" t="s">
        <v>6</v>
      </c>
      <c r="B9" s="32">
        <v>153872</v>
      </c>
      <c r="C9" s="24">
        <v>52.03247633765382</v>
      </c>
      <c r="D9" s="23" t="s">
        <v>44</v>
      </c>
      <c r="E9" s="32">
        <v>272206</v>
      </c>
      <c r="F9" s="24">
        <v>96.44897033604036</v>
      </c>
      <c r="G9" s="7"/>
    </row>
    <row r="10" spans="1:7" ht="12.75">
      <c r="A10" s="23" t="s">
        <v>5</v>
      </c>
      <c r="B10" s="32">
        <v>50536</v>
      </c>
      <c r="C10" s="24">
        <v>17.088965011176</v>
      </c>
      <c r="D10" s="23" t="s">
        <v>45</v>
      </c>
      <c r="E10" s="32">
        <v>5438</v>
      </c>
      <c r="F10" s="24">
        <v>1.9268109471774593</v>
      </c>
      <c r="G10" s="7"/>
    </row>
    <row r="11" spans="1:7" ht="12.75">
      <c r="A11" s="23" t="s">
        <v>7</v>
      </c>
      <c r="B11" s="32">
        <v>840</v>
      </c>
      <c r="C11" s="24">
        <v>0.28404960047071076</v>
      </c>
      <c r="D11" s="23" t="s">
        <v>46</v>
      </c>
      <c r="E11" s="32">
        <v>4584</v>
      </c>
      <c r="F11" s="24">
        <v>1.6242187167821762</v>
      </c>
      <c r="G11" s="7"/>
    </row>
    <row r="12" spans="1:7" ht="12.75">
      <c r="A12" s="23" t="s">
        <v>8</v>
      </c>
      <c r="B12" s="32">
        <v>3628</v>
      </c>
      <c r="C12" s="24">
        <v>1.2268237506044508</v>
      </c>
      <c r="D12" s="23"/>
      <c r="E12" s="32"/>
      <c r="F12" s="26"/>
      <c r="G12" s="7"/>
    </row>
    <row r="13" spans="1:7" ht="12.75">
      <c r="A13" s="23" t="s">
        <v>9</v>
      </c>
      <c r="B13" s="32">
        <v>15669</v>
      </c>
      <c r="C13" s="24">
        <v>5.29853951163758</v>
      </c>
      <c r="D13" s="21" t="s">
        <v>47</v>
      </c>
      <c r="E13" s="35">
        <v>163193</v>
      </c>
      <c r="F13" s="22">
        <v>100</v>
      </c>
      <c r="G13" s="7"/>
    </row>
    <row r="14" spans="1:7" ht="12.75">
      <c r="A14" s="23" t="s">
        <v>10</v>
      </c>
      <c r="B14" s="32">
        <v>29730</v>
      </c>
      <c r="C14" s="24">
        <v>10.053326930945513</v>
      </c>
      <c r="D14" s="21" t="s">
        <v>48</v>
      </c>
      <c r="E14" s="32"/>
      <c r="F14" s="26"/>
      <c r="G14" s="7"/>
    </row>
    <row r="15" spans="1:7" ht="12.75">
      <c r="A15" s="23" t="s">
        <v>11</v>
      </c>
      <c r="B15" s="32">
        <v>39584</v>
      </c>
      <c r="C15" s="24">
        <v>13.38549926789597</v>
      </c>
      <c r="D15" s="23" t="s">
        <v>113</v>
      </c>
      <c r="E15" s="32">
        <v>286</v>
      </c>
      <c r="F15" s="24">
        <v>0.17525261500186895</v>
      </c>
      <c r="G15" s="7"/>
    </row>
    <row r="16" spans="1:7" ht="14.25">
      <c r="A16" s="23" t="s">
        <v>83</v>
      </c>
      <c r="B16" s="32">
        <v>626</v>
      </c>
      <c r="C16" s="24">
        <v>0.21168458320793446</v>
      </c>
      <c r="D16" s="23" t="s">
        <v>114</v>
      </c>
      <c r="E16" s="32">
        <v>493</v>
      </c>
      <c r="F16" s="24">
        <v>0.30209629089483003</v>
      </c>
      <c r="G16" s="7"/>
    </row>
    <row r="17" spans="1:7" ht="14.25">
      <c r="A17" s="23" t="s">
        <v>84</v>
      </c>
      <c r="B17" s="32">
        <v>1238</v>
      </c>
      <c r="C17" s="24">
        <v>0.4186350064080237</v>
      </c>
      <c r="D17" s="41" t="s">
        <v>151</v>
      </c>
      <c r="E17" s="32">
        <v>7868</v>
      </c>
      <c r="F17" s="24">
        <v>4.821285226694773</v>
      </c>
      <c r="G17" s="7"/>
    </row>
    <row r="18" spans="1:7" ht="12.75">
      <c r="A18" s="23"/>
      <c r="B18" s="32"/>
      <c r="C18" s="25"/>
      <c r="D18" s="23" t="s">
        <v>49</v>
      </c>
      <c r="E18" s="32">
        <v>35400</v>
      </c>
      <c r="F18" s="24">
        <v>21.692106891839725</v>
      </c>
      <c r="G18" s="7"/>
    </row>
    <row r="19" spans="1:7" ht="14.25">
      <c r="A19" s="21" t="s">
        <v>85</v>
      </c>
      <c r="B19" s="32"/>
      <c r="C19" s="25"/>
      <c r="D19" s="23" t="s">
        <v>50</v>
      </c>
      <c r="E19" s="32">
        <v>37165</v>
      </c>
      <c r="F19" s="24">
        <v>22.773648379526083</v>
      </c>
      <c r="G19" s="7"/>
    </row>
    <row r="20" spans="1:7" ht="12.75">
      <c r="A20" s="23" t="s">
        <v>93</v>
      </c>
      <c r="B20" s="32">
        <v>7832</v>
      </c>
      <c r="C20" s="24">
        <v>2.648424370103103</v>
      </c>
      <c r="D20" s="23" t="s">
        <v>116</v>
      </c>
      <c r="E20" s="32">
        <v>43043</v>
      </c>
      <c r="F20" s="24">
        <v>26.375518557781277</v>
      </c>
      <c r="G20" s="7"/>
    </row>
    <row r="21" spans="1:7" ht="12.75">
      <c r="A21" s="23" t="s">
        <v>94</v>
      </c>
      <c r="B21" s="32">
        <v>43167</v>
      </c>
      <c r="C21" s="24">
        <v>14.597106075618061</v>
      </c>
      <c r="D21" s="23" t="s">
        <v>51</v>
      </c>
      <c r="E21" s="32">
        <v>27474</v>
      </c>
      <c r="F21" s="24">
        <v>16.835280925039676</v>
      </c>
      <c r="G21" s="7"/>
    </row>
    <row r="22" spans="1:7" ht="12.75">
      <c r="A22" s="23" t="s">
        <v>95</v>
      </c>
      <c r="B22" s="32">
        <v>33732</v>
      </c>
      <c r="C22" s="24">
        <v>11.406620384616685</v>
      </c>
      <c r="D22" s="23" t="s">
        <v>115</v>
      </c>
      <c r="E22" s="32">
        <v>11464</v>
      </c>
      <c r="F22" s="24">
        <v>7.024811113221768</v>
      </c>
      <c r="G22" s="10"/>
    </row>
    <row r="23" spans="1:7" ht="12.75">
      <c r="A23" s="23" t="s">
        <v>12</v>
      </c>
      <c r="B23" s="32">
        <v>60289</v>
      </c>
      <c r="C23" s="24">
        <v>20.386983765212715</v>
      </c>
      <c r="D23" s="23" t="s">
        <v>52</v>
      </c>
      <c r="E23" s="32">
        <v>200800</v>
      </c>
      <c r="F23" s="27" t="s">
        <v>82</v>
      </c>
      <c r="G23" s="10"/>
    </row>
    <row r="24" spans="1:7" ht="12.75">
      <c r="A24" s="23" t="s">
        <v>13</v>
      </c>
      <c r="B24" s="32">
        <v>63985</v>
      </c>
      <c r="C24" s="24">
        <v>21.636802007283844</v>
      </c>
      <c r="D24" s="23"/>
      <c r="E24" s="34"/>
      <c r="F24" s="25"/>
      <c r="G24" s="10"/>
    </row>
    <row r="25" spans="1:7" ht="12.75">
      <c r="A25" s="41" t="s">
        <v>96</v>
      </c>
      <c r="B25" s="32">
        <v>48890</v>
      </c>
      <c r="C25" s="24">
        <v>16.532363055967917</v>
      </c>
      <c r="D25" s="21" t="s">
        <v>53</v>
      </c>
      <c r="E25" s="32"/>
      <c r="F25" s="26"/>
      <c r="G25" s="10"/>
    </row>
    <row r="26" spans="1:7" ht="12.75">
      <c r="A26" s="23" t="s">
        <v>97</v>
      </c>
      <c r="B26" s="32">
        <v>22325</v>
      </c>
      <c r="C26" s="24">
        <v>7.549294441081688</v>
      </c>
      <c r="D26" s="21" t="s">
        <v>54</v>
      </c>
      <c r="E26" s="32"/>
      <c r="F26" s="26"/>
      <c r="G26" s="10"/>
    </row>
    <row r="27" spans="1:7" ht="12.75">
      <c r="A27" s="23" t="s">
        <v>14</v>
      </c>
      <c r="B27" s="32">
        <v>15503</v>
      </c>
      <c r="C27" s="24">
        <v>5.242405900115987</v>
      </c>
      <c r="D27" s="21" t="s">
        <v>55</v>
      </c>
      <c r="E27" s="35">
        <v>136289</v>
      </c>
      <c r="F27" s="22">
        <v>82.75738531135198</v>
      </c>
      <c r="G27" s="10"/>
    </row>
    <row r="28" spans="1:7" ht="12.75">
      <c r="A28" s="23"/>
      <c r="B28" s="32"/>
      <c r="C28" s="25"/>
      <c r="D28" s="23" t="s">
        <v>56</v>
      </c>
      <c r="E28" s="32">
        <v>678</v>
      </c>
      <c r="F28" s="24">
        <v>0.4116950541943711</v>
      </c>
      <c r="G28" s="10"/>
    </row>
    <row r="29" spans="1:7" ht="14.25">
      <c r="A29" s="21" t="s">
        <v>87</v>
      </c>
      <c r="B29" s="32"/>
      <c r="C29" s="26"/>
      <c r="D29" s="23" t="s">
        <v>57</v>
      </c>
      <c r="E29" s="32">
        <v>6755</v>
      </c>
      <c r="F29" s="24">
        <v>4.1017700458450985</v>
      </c>
      <c r="G29" s="10"/>
    </row>
    <row r="30" spans="1:7" ht="12.75">
      <c r="A30" s="23" t="s">
        <v>15</v>
      </c>
      <c r="B30" s="32">
        <v>4529</v>
      </c>
      <c r="C30" s="24">
        <v>1.5315007625379156</v>
      </c>
      <c r="D30" s="23" t="s">
        <v>58</v>
      </c>
      <c r="E30" s="32">
        <v>12585</v>
      </c>
      <c r="F30" s="24">
        <v>7.641861736041534</v>
      </c>
      <c r="G30" s="10"/>
    </row>
    <row r="31" spans="1:7" ht="12.75">
      <c r="A31" s="23" t="s">
        <v>16</v>
      </c>
      <c r="B31" s="32">
        <v>9864</v>
      </c>
      <c r="C31" s="24">
        <v>3.3355538798132036</v>
      </c>
      <c r="D31" s="23" t="s">
        <v>59</v>
      </c>
      <c r="E31" s="32">
        <v>26140</v>
      </c>
      <c r="F31" s="24">
        <v>15.872726720709233</v>
      </c>
      <c r="G31" s="10"/>
    </row>
    <row r="32" spans="1:7" ht="12.75">
      <c r="A32" s="23" t="s">
        <v>17</v>
      </c>
      <c r="B32" s="32">
        <v>23919</v>
      </c>
      <c r="C32" s="24">
        <v>8.08831237340349</v>
      </c>
      <c r="D32" s="23" t="s">
        <v>60</v>
      </c>
      <c r="E32" s="32">
        <v>47115</v>
      </c>
      <c r="F32" s="24">
        <v>28.60916294744512</v>
      </c>
      <c r="G32" s="10"/>
    </row>
    <row r="33" spans="1:7" ht="12.75">
      <c r="A33" s="23" t="s">
        <v>18</v>
      </c>
      <c r="B33" s="32">
        <v>33720</v>
      </c>
      <c r="C33" s="24">
        <v>11.402562533181388</v>
      </c>
      <c r="D33" s="23" t="s">
        <v>61</v>
      </c>
      <c r="E33" s="32">
        <v>22843</v>
      </c>
      <c r="F33" s="24">
        <v>13.870722895224215</v>
      </c>
      <c r="G33" s="10"/>
    </row>
    <row r="34" spans="1:7" ht="12.75">
      <c r="A34" s="23" t="s">
        <v>19</v>
      </c>
      <c r="B34" s="32">
        <v>39561</v>
      </c>
      <c r="C34" s="24">
        <v>13.377721719311653</v>
      </c>
      <c r="D34" s="23" t="s">
        <v>62</v>
      </c>
      <c r="E34" s="32">
        <v>20173</v>
      </c>
      <c r="F34" s="24">
        <v>12.249445911892401</v>
      </c>
      <c r="G34" s="10"/>
    </row>
    <row r="35" spans="1:7" ht="12.75">
      <c r="A35" s="23" t="s">
        <v>20</v>
      </c>
      <c r="B35" s="32">
        <v>38015</v>
      </c>
      <c r="C35" s="24">
        <v>12.854935192731036</v>
      </c>
      <c r="D35" s="23" t="s">
        <v>64</v>
      </c>
      <c r="E35" s="32">
        <v>1202</v>
      </c>
      <c r="F35" s="27" t="s">
        <v>82</v>
      </c>
      <c r="G35" s="7"/>
    </row>
    <row r="36" spans="1:7" ht="12.75">
      <c r="A36" s="23" t="s">
        <v>21</v>
      </c>
      <c r="B36" s="32">
        <v>38722</v>
      </c>
      <c r="C36" s="24">
        <v>13.094010273127218</v>
      </c>
      <c r="D36" s="23" t="s">
        <v>63</v>
      </c>
      <c r="E36" s="32">
        <v>28396</v>
      </c>
      <c r="F36" s="24">
        <v>17.242614688648025</v>
      </c>
      <c r="G36" s="7"/>
    </row>
    <row r="37" spans="1:7" ht="12.75">
      <c r="A37" s="23" t="s">
        <v>22</v>
      </c>
      <c r="B37" s="32">
        <v>40670</v>
      </c>
      <c r="C37" s="24">
        <v>13.752734822790247</v>
      </c>
      <c r="D37" s="23" t="s">
        <v>64</v>
      </c>
      <c r="E37" s="32">
        <v>330</v>
      </c>
      <c r="F37" s="27" t="s">
        <v>82</v>
      </c>
      <c r="G37" s="7"/>
    </row>
    <row r="38" spans="1:7" ht="12.75">
      <c r="A38" s="23" t="s">
        <v>23</v>
      </c>
      <c r="B38" s="32">
        <v>66723</v>
      </c>
      <c r="C38" s="24">
        <v>22.56266844310385</v>
      </c>
      <c r="D38" s="23"/>
      <c r="E38" s="32"/>
      <c r="F38" s="25"/>
      <c r="G38" s="7"/>
    </row>
    <row r="39" spans="1:7" ht="12.75">
      <c r="A39" s="23" t="s">
        <v>24</v>
      </c>
      <c r="B39" s="33">
        <v>6.5</v>
      </c>
      <c r="C39" s="27" t="s">
        <v>82</v>
      </c>
      <c r="D39" s="21" t="s">
        <v>65</v>
      </c>
      <c r="E39" s="32"/>
      <c r="F39" s="26"/>
      <c r="G39" s="7"/>
    </row>
    <row r="40" spans="1:7" ht="12.75">
      <c r="A40" s="23"/>
      <c r="B40" s="34"/>
      <c r="C40" s="26"/>
      <c r="D40" s="21" t="s">
        <v>66</v>
      </c>
      <c r="E40" s="32"/>
      <c r="F40" s="26"/>
      <c r="G40" s="7"/>
    </row>
    <row r="41" spans="1:7" ht="12.75">
      <c r="A41" s="21" t="s">
        <v>25</v>
      </c>
      <c r="B41" s="35">
        <v>282228</v>
      </c>
      <c r="C41" s="22">
        <v>100</v>
      </c>
      <c r="D41" s="21" t="s">
        <v>80</v>
      </c>
      <c r="E41" s="32"/>
      <c r="F41" s="26"/>
      <c r="G41" s="7"/>
    </row>
    <row r="42" spans="1:7" ht="14.25">
      <c r="A42" s="21" t="s">
        <v>88</v>
      </c>
      <c r="B42" s="35"/>
      <c r="C42" s="26"/>
      <c r="D42" s="23" t="s">
        <v>67</v>
      </c>
      <c r="E42" s="32">
        <v>55849</v>
      </c>
      <c r="F42" s="24">
        <v>33.91262106445639</v>
      </c>
      <c r="G42" s="7"/>
    </row>
    <row r="43" spans="1:7" ht="12.75">
      <c r="A43" s="23" t="s">
        <v>93</v>
      </c>
      <c r="B43" s="32">
        <v>58111</v>
      </c>
      <c r="C43" s="25">
        <v>20.59009028161628</v>
      </c>
      <c r="D43" s="23" t="s">
        <v>68</v>
      </c>
      <c r="E43" s="32">
        <v>26487</v>
      </c>
      <c r="F43" s="24">
        <v>16.083432006557974</v>
      </c>
      <c r="G43" s="7"/>
    </row>
    <row r="44" spans="1:7" ht="12.75">
      <c r="A44" s="23" t="s">
        <v>94</v>
      </c>
      <c r="B44" s="32">
        <v>99039</v>
      </c>
      <c r="C44" s="25">
        <v>35.091840639482974</v>
      </c>
      <c r="D44" s="23" t="s">
        <v>69</v>
      </c>
      <c r="E44" s="32">
        <v>26131</v>
      </c>
      <c r="F44" s="24">
        <v>15.867261742113731</v>
      </c>
      <c r="G44" s="7"/>
    </row>
    <row r="45" spans="1:7" ht="12.75">
      <c r="A45" s="23" t="s">
        <v>95</v>
      </c>
      <c r="B45" s="32">
        <v>39780</v>
      </c>
      <c r="C45" s="25">
        <v>14.094987031761555</v>
      </c>
      <c r="D45" s="23" t="s">
        <v>70</v>
      </c>
      <c r="E45" s="32">
        <v>20610</v>
      </c>
      <c r="F45" s="24">
        <v>12.514800983696148</v>
      </c>
      <c r="G45" s="7"/>
    </row>
    <row r="46" spans="1:7" ht="12.75">
      <c r="A46" s="23" t="s">
        <v>26</v>
      </c>
      <c r="B46" s="36">
        <v>44676</v>
      </c>
      <c r="C46" s="25">
        <v>15.8297546664399</v>
      </c>
      <c r="D46" s="23" t="s">
        <v>71</v>
      </c>
      <c r="E46" s="32">
        <v>12791</v>
      </c>
      <c r="F46" s="24">
        <v>7.766949023894101</v>
      </c>
      <c r="G46" s="7"/>
    </row>
    <row r="47" spans="1:7" ht="12.75">
      <c r="A47" s="41" t="s">
        <v>13</v>
      </c>
      <c r="B47" s="36">
        <v>24731</v>
      </c>
      <c r="C47" s="25">
        <v>8.762773360545374</v>
      </c>
      <c r="D47" s="23" t="s">
        <v>72</v>
      </c>
      <c r="E47" s="32">
        <v>22456</v>
      </c>
      <c r="F47" s="24">
        <v>13.635728815617695</v>
      </c>
      <c r="G47" s="7"/>
    </row>
    <row r="48" spans="1:7" ht="12.75">
      <c r="A48" s="23" t="s">
        <v>98</v>
      </c>
      <c r="B48" s="36">
        <v>15891</v>
      </c>
      <c r="C48" s="25">
        <v>5.630554020153918</v>
      </c>
      <c r="D48" s="23" t="s">
        <v>73</v>
      </c>
      <c r="E48" s="32">
        <v>361</v>
      </c>
      <c r="F48" s="24">
        <v>0.21920636366396454</v>
      </c>
      <c r="G48" s="7"/>
    </row>
    <row r="49" spans="1:7" ht="12.75">
      <c r="A49" s="23"/>
      <c r="B49" s="36"/>
      <c r="C49" s="26"/>
      <c r="D49" s="23"/>
      <c r="E49" s="32"/>
      <c r="F49" s="25"/>
      <c r="G49" s="7"/>
    </row>
    <row r="50" spans="1:7" ht="14.25">
      <c r="A50" s="21" t="s">
        <v>92</v>
      </c>
      <c r="B50" s="36"/>
      <c r="C50" s="26"/>
      <c r="D50" s="21" t="s">
        <v>74</v>
      </c>
      <c r="E50" s="35">
        <v>89857</v>
      </c>
      <c r="F50" s="22">
        <v>100</v>
      </c>
      <c r="G50" s="7"/>
    </row>
    <row r="51" spans="1:7" ht="12.75">
      <c r="A51" s="23" t="s">
        <v>27</v>
      </c>
      <c r="B51" s="36">
        <v>19741</v>
      </c>
      <c r="C51" s="25">
        <v>6.9946993211162605</v>
      </c>
      <c r="D51" s="21" t="s">
        <v>75</v>
      </c>
      <c r="E51" s="32"/>
      <c r="F51" s="26"/>
      <c r="G51" s="7"/>
    </row>
    <row r="52" spans="1:7" ht="12.75">
      <c r="A52" s="23" t="s">
        <v>28</v>
      </c>
      <c r="B52" s="36">
        <v>90556</v>
      </c>
      <c r="C52" s="25">
        <v>32.08611477245348</v>
      </c>
      <c r="D52" s="23" t="s">
        <v>106</v>
      </c>
      <c r="E52" s="32">
        <v>532</v>
      </c>
      <c r="F52" s="24">
        <v>0.592051815662664</v>
      </c>
      <c r="G52" s="7"/>
    </row>
    <row r="53" spans="1:7" ht="12.75">
      <c r="A53" s="23" t="s">
        <v>29</v>
      </c>
      <c r="B53" s="36">
        <v>118572</v>
      </c>
      <c r="C53" s="25">
        <v>42.01284068200179</v>
      </c>
      <c r="D53" s="23" t="s">
        <v>107</v>
      </c>
      <c r="E53" s="32">
        <v>1958</v>
      </c>
      <c r="F53" s="24">
        <v>2.1790177726832636</v>
      </c>
      <c r="G53" s="7"/>
    </row>
    <row r="54" spans="1:7" ht="12.75">
      <c r="A54" s="23" t="s">
        <v>30</v>
      </c>
      <c r="B54" s="36">
        <v>53359</v>
      </c>
      <c r="C54" s="25">
        <v>18.906345224428478</v>
      </c>
      <c r="D54" s="23" t="s">
        <v>108</v>
      </c>
      <c r="E54" s="32">
        <v>1356</v>
      </c>
      <c r="F54" s="24">
        <v>1.5090644023281437</v>
      </c>
      <c r="G54" s="7"/>
    </row>
    <row r="55" spans="1:7" ht="12.75">
      <c r="A55" s="23"/>
      <c r="B55" s="36"/>
      <c r="C55" s="26"/>
      <c r="D55" s="23" t="s">
        <v>109</v>
      </c>
      <c r="E55" s="32">
        <v>6040</v>
      </c>
      <c r="F55" s="24">
        <v>6.721791290606185</v>
      </c>
      <c r="G55" s="7"/>
    </row>
    <row r="56" spans="1:7" ht="14.25">
      <c r="A56" s="21" t="s">
        <v>89</v>
      </c>
      <c r="B56" s="36"/>
      <c r="C56" s="26"/>
      <c r="D56" s="23" t="s">
        <v>110</v>
      </c>
      <c r="E56" s="32">
        <v>36242</v>
      </c>
      <c r="F56" s="24">
        <v>40.33297350234261</v>
      </c>
      <c r="G56" s="7"/>
    </row>
    <row r="57" spans="1:7" ht="12.75">
      <c r="A57" s="23" t="s">
        <v>31</v>
      </c>
      <c r="B57" s="36">
        <v>161338</v>
      </c>
      <c r="C57" s="25">
        <v>57.165837549782445</v>
      </c>
      <c r="D57" s="23" t="s">
        <v>111</v>
      </c>
      <c r="E57" s="32">
        <v>27416</v>
      </c>
      <c r="F57" s="24">
        <v>30.510700334976686</v>
      </c>
      <c r="G57" s="7"/>
    </row>
    <row r="58" spans="1:7" ht="12.75">
      <c r="A58" s="23" t="s">
        <v>32</v>
      </c>
      <c r="B58" s="36">
        <v>2632</v>
      </c>
      <c r="C58" s="25">
        <v>0.9325793330215287</v>
      </c>
      <c r="D58" s="23" t="s">
        <v>112</v>
      </c>
      <c r="E58" s="32">
        <v>14748</v>
      </c>
      <c r="F58" s="24">
        <v>16.412744694347687</v>
      </c>
      <c r="G58" s="7"/>
    </row>
    <row r="59" spans="1:7" ht="12.75">
      <c r="A59" s="23" t="s">
        <v>33</v>
      </c>
      <c r="B59" s="36">
        <v>87736</v>
      </c>
      <c r="C59" s="25">
        <v>31.08692262993041</v>
      </c>
      <c r="D59" s="23" t="s">
        <v>76</v>
      </c>
      <c r="E59" s="32">
        <v>1565</v>
      </c>
      <c r="F59" s="24">
        <v>1.7416561870527616</v>
      </c>
      <c r="G59" s="7"/>
    </row>
    <row r="60" spans="1:7" ht="12.75">
      <c r="A60" s="23" t="s">
        <v>34</v>
      </c>
      <c r="B60" s="36">
        <v>28720</v>
      </c>
      <c r="C60" s="25">
        <v>10.176169621724279</v>
      </c>
      <c r="D60" s="23" t="s">
        <v>77</v>
      </c>
      <c r="E60" s="32">
        <v>740</v>
      </c>
      <c r="F60" s="38" t="s">
        <v>82</v>
      </c>
      <c r="G60" s="7"/>
    </row>
    <row r="61" spans="1:7" ht="12.75">
      <c r="A61" s="23" t="s">
        <v>35</v>
      </c>
      <c r="B61" s="36">
        <v>28</v>
      </c>
      <c r="C61" s="25">
        <v>0.009921056734271582</v>
      </c>
      <c r="D61" s="23"/>
      <c r="E61" s="32"/>
      <c r="F61" s="26"/>
      <c r="G61" s="7"/>
    </row>
    <row r="62" spans="1:7" ht="12.75">
      <c r="A62" s="23" t="s">
        <v>36</v>
      </c>
      <c r="B62" s="36">
        <v>865</v>
      </c>
      <c r="C62" s="25">
        <v>0.3064897883980328</v>
      </c>
      <c r="D62" s="21" t="s">
        <v>78</v>
      </c>
      <c r="E62" s="32"/>
      <c r="F62" s="26"/>
      <c r="G62" s="7"/>
    </row>
    <row r="63" spans="1:7" ht="12.75">
      <c r="A63" s="23" t="s">
        <v>37</v>
      </c>
      <c r="B63" s="36">
        <v>42</v>
      </c>
      <c r="C63" s="25">
        <v>0.014881585101407373</v>
      </c>
      <c r="D63" s="21" t="s">
        <v>79</v>
      </c>
      <c r="E63" s="32"/>
      <c r="F63" s="26"/>
      <c r="G63" s="7"/>
    </row>
    <row r="64" spans="1:7" ht="12.75">
      <c r="A64" s="23" t="s">
        <v>38</v>
      </c>
      <c r="B64" s="36">
        <v>451</v>
      </c>
      <c r="C64" s="25">
        <v>0.15979987811273155</v>
      </c>
      <c r="D64" s="23" t="s">
        <v>67</v>
      </c>
      <c r="E64" s="32">
        <v>9978</v>
      </c>
      <c r="F64" s="24">
        <v>11.104310181733199</v>
      </c>
      <c r="G64" s="7"/>
    </row>
    <row r="65" spans="1:7" ht="12.75">
      <c r="A65" s="23" t="s">
        <v>39</v>
      </c>
      <c r="B65" s="36">
        <v>416</v>
      </c>
      <c r="C65" s="25">
        <v>0.14739855719489206</v>
      </c>
      <c r="D65" s="23" t="s">
        <v>68</v>
      </c>
      <c r="E65" s="32">
        <v>14505</v>
      </c>
      <c r="F65" s="24">
        <v>16.142315011629588</v>
      </c>
      <c r="G65" s="7"/>
    </row>
    <row r="66" spans="1:7" ht="12.75">
      <c r="A66" s="23"/>
      <c r="B66" s="36"/>
      <c r="C66" s="26"/>
      <c r="D66" s="23" t="s">
        <v>69</v>
      </c>
      <c r="E66" s="32">
        <v>15654</v>
      </c>
      <c r="F66" s="24">
        <v>17.421013387938615</v>
      </c>
      <c r="G66" s="11"/>
    </row>
    <row r="67" spans="1:7" ht="14.25">
      <c r="A67" s="21" t="s">
        <v>91</v>
      </c>
      <c r="B67" s="36"/>
      <c r="C67" s="26"/>
      <c r="D67" s="23" t="s">
        <v>70</v>
      </c>
      <c r="E67" s="32">
        <v>11931</v>
      </c>
      <c r="F67" s="24">
        <v>13.277763557652715</v>
      </c>
      <c r="G67" s="7"/>
    </row>
    <row r="68" spans="1:7" ht="12.75">
      <c r="A68" s="23" t="s">
        <v>40</v>
      </c>
      <c r="B68" s="36">
        <v>494</v>
      </c>
      <c r="C68" s="25">
        <v>0.17503578666893432</v>
      </c>
      <c r="D68" s="23" t="s">
        <v>71</v>
      </c>
      <c r="E68" s="32">
        <v>8712</v>
      </c>
      <c r="F68" s="24">
        <v>9.695404921152498</v>
      </c>
      <c r="G68" s="7"/>
    </row>
    <row r="69" spans="1:7" ht="12.75">
      <c r="A69" s="23" t="s">
        <v>41</v>
      </c>
      <c r="B69" s="36">
        <v>448</v>
      </c>
      <c r="C69" s="25">
        <v>0.1587369077483453</v>
      </c>
      <c r="D69" s="23" t="s">
        <v>72</v>
      </c>
      <c r="E69" s="32">
        <v>26572</v>
      </c>
      <c r="F69" s="24">
        <v>29.571430161256217</v>
      </c>
      <c r="G69" s="7"/>
    </row>
    <row r="70" spans="1:7" ht="15" thickBot="1">
      <c r="A70" s="19" t="s">
        <v>90</v>
      </c>
      <c r="B70" s="37">
        <v>2325</v>
      </c>
      <c r="C70" s="28">
        <v>0.8238020323993367</v>
      </c>
      <c r="D70" s="19" t="s">
        <v>81</v>
      </c>
      <c r="E70" s="40">
        <v>2505</v>
      </c>
      <c r="F70" s="39">
        <v>2.787762778637168</v>
      </c>
      <c r="G70" s="7"/>
    </row>
    <row r="71" spans="6:7" ht="12.75">
      <c r="F71" s="15"/>
      <c r="G71" s="7"/>
    </row>
    <row r="72" spans="1:7" ht="12.75">
      <c r="A72" s="7" t="s">
        <v>3</v>
      </c>
      <c r="B72" s="9"/>
      <c r="C72" s="13"/>
      <c r="D72" s="7"/>
      <c r="E72" s="9"/>
      <c r="F72" s="10"/>
      <c r="G72" s="7"/>
    </row>
    <row r="73" spans="1:7" ht="12.75">
      <c r="A73" s="14" t="s">
        <v>99</v>
      </c>
      <c r="B73" s="7"/>
      <c r="C73" s="7"/>
      <c r="D73" s="7"/>
      <c r="E73" s="7"/>
      <c r="F73" s="7"/>
      <c r="G73" s="7"/>
    </row>
    <row r="74" spans="1:7" ht="12.75">
      <c r="A74" s="14" t="s">
        <v>100</v>
      </c>
      <c r="B74" s="9"/>
      <c r="C74" s="13"/>
      <c r="D74" s="7"/>
      <c r="E74" s="9"/>
      <c r="F74" s="10"/>
      <c r="G74" s="7"/>
    </row>
    <row r="75" spans="1:7" ht="12.75">
      <c r="A75" s="14" t="s">
        <v>101</v>
      </c>
      <c r="B75" s="7"/>
      <c r="C75" s="7"/>
      <c r="D75" s="7"/>
      <c r="E75" s="7"/>
      <c r="F75" s="7"/>
      <c r="G75" s="7"/>
    </row>
    <row r="76" spans="1:7" ht="12.75">
      <c r="A76" s="14" t="s">
        <v>102</v>
      </c>
      <c r="B76" s="7"/>
      <c r="C76" s="7"/>
      <c r="D76" s="7"/>
      <c r="E76" s="7"/>
      <c r="F76" s="7"/>
      <c r="G76" s="7"/>
    </row>
    <row r="77" spans="1:7" ht="12.75">
      <c r="A77" s="55" t="s">
        <v>157</v>
      </c>
      <c r="B77" s="9"/>
      <c r="C77" s="13"/>
      <c r="D77" s="7"/>
      <c r="E77" s="9"/>
      <c r="F77" s="10"/>
      <c r="G77" s="7"/>
    </row>
    <row r="78" spans="1:7" ht="12.75">
      <c r="A78" s="55" t="s">
        <v>158</v>
      </c>
      <c r="B78" s="9"/>
      <c r="C78" s="13"/>
      <c r="D78" s="7"/>
      <c r="E78" s="9"/>
      <c r="F78" s="10"/>
      <c r="G78" s="7"/>
    </row>
    <row r="79" spans="1:7" ht="12.75">
      <c r="A79" s="12" t="s">
        <v>103</v>
      </c>
      <c r="B79" s="9"/>
      <c r="C79" s="13"/>
      <c r="D79" s="7"/>
      <c r="E79" s="9"/>
      <c r="F79" s="10"/>
      <c r="G79" s="7"/>
    </row>
    <row r="80" spans="1:7" ht="12.75">
      <c r="A80" s="12"/>
      <c r="B80" s="9"/>
      <c r="C80" s="13"/>
      <c r="D80" s="7"/>
      <c r="E80" s="9"/>
      <c r="F80" s="10"/>
      <c r="G80" s="7"/>
    </row>
    <row r="81" spans="1:7" ht="12.75">
      <c r="A81" s="42" t="s">
        <v>104</v>
      </c>
      <c r="B81" s="9"/>
      <c r="C81" s="13"/>
      <c r="D81" s="7"/>
      <c r="E81" s="9"/>
      <c r="F81" s="10"/>
      <c r="G81" s="7"/>
    </row>
    <row r="82" spans="1:7" ht="12.75">
      <c r="A82" s="42" t="s">
        <v>105</v>
      </c>
      <c r="B82" s="7"/>
      <c r="C82" s="7"/>
      <c r="D82" s="7"/>
      <c r="E82" s="7"/>
      <c r="F82" s="7"/>
      <c r="G82" s="7"/>
    </row>
    <row r="83" spans="1:7" ht="12.75">
      <c r="A83" s="12"/>
      <c r="B83" s="7"/>
      <c r="C83" s="7"/>
      <c r="D83" s="7"/>
      <c r="E83" s="7"/>
      <c r="F83" s="7"/>
      <c r="G83" s="7"/>
    </row>
    <row r="84" spans="1:7" ht="12.75">
      <c r="A84" s="12"/>
      <c r="B84" s="7"/>
      <c r="C84" s="7"/>
      <c r="D84" s="7"/>
      <c r="E84" s="7"/>
      <c r="F84" s="7"/>
      <c r="G84" s="7"/>
    </row>
    <row r="85" spans="1:7" ht="12.75">
      <c r="A85" s="12"/>
      <c r="B85" s="7"/>
      <c r="C85" s="7"/>
      <c r="D85" s="7"/>
      <c r="E85" s="7"/>
      <c r="F85" s="7"/>
      <c r="G85" s="7"/>
    </row>
  </sheetData>
  <printOptions horizontalCentered="1"/>
  <pageMargins left="0.25" right="0.25" top="0.25" bottom="0.25" header="0.5" footer="0.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3.140625" style="0" customWidth="1"/>
    <col min="4" max="4" width="46.00390625" style="0" customWidth="1"/>
    <col min="5" max="5" width="12.8515625" style="0" customWidth="1"/>
    <col min="6" max="6" width="8.421875" style="0" customWidth="1"/>
  </cols>
  <sheetData>
    <row r="1" spans="1:7" ht="15.75">
      <c r="A1" s="1" t="s">
        <v>146</v>
      </c>
      <c r="B1" s="2"/>
      <c r="C1" s="3"/>
      <c r="D1" s="4"/>
      <c r="E1" s="5"/>
      <c r="F1" s="6"/>
      <c r="G1" s="7"/>
    </row>
    <row r="2" spans="1:7" ht="12.75">
      <c r="A2" s="8"/>
      <c r="B2" s="2"/>
      <c r="C2" s="3"/>
      <c r="D2" s="9"/>
      <c r="E2" s="9"/>
      <c r="F2" s="10"/>
      <c r="G2" s="7"/>
    </row>
    <row r="3" ht="12.75">
      <c r="G3" s="7"/>
    </row>
    <row r="4" spans="1:7" ht="13.5" thickBot="1">
      <c r="A4" s="45" t="s">
        <v>118</v>
      </c>
      <c r="B4" s="46" t="s">
        <v>119</v>
      </c>
      <c r="D4" s="45" t="str">
        <f>+'1990'!D4</f>
        <v>Montgomery County</v>
      </c>
      <c r="G4" s="7"/>
    </row>
    <row r="5" spans="1:7" ht="12.75">
      <c r="A5" s="16"/>
      <c r="B5" s="44" t="s">
        <v>156</v>
      </c>
      <c r="C5" s="43" t="s">
        <v>156</v>
      </c>
      <c r="D5" s="16"/>
      <c r="E5" s="44" t="s">
        <v>156</v>
      </c>
      <c r="F5" s="43" t="s">
        <v>156</v>
      </c>
      <c r="G5" s="7"/>
    </row>
    <row r="6" spans="1:7" ht="13.5" thickBot="1">
      <c r="A6" s="47" t="s">
        <v>0</v>
      </c>
      <c r="B6" s="49" t="s">
        <v>1</v>
      </c>
      <c r="C6" s="50" t="s">
        <v>2</v>
      </c>
      <c r="D6" s="47" t="s">
        <v>0</v>
      </c>
      <c r="E6" s="49" t="s">
        <v>1</v>
      </c>
      <c r="F6" s="50" t="s">
        <v>2</v>
      </c>
      <c r="G6" s="7"/>
    </row>
    <row r="7" spans="1:7" ht="14.25">
      <c r="A7" s="16" t="s">
        <v>4</v>
      </c>
      <c r="B7" s="30">
        <f>+'2000'!B7-'1990'!B7</f>
        <v>38909</v>
      </c>
      <c r="C7" s="20">
        <f>+('2000'!B7-'1990'!B7)/'1990'!B7*100</f>
        <v>13.157245124660577</v>
      </c>
      <c r="D7" s="16" t="s">
        <v>153</v>
      </c>
      <c r="E7" s="29"/>
      <c r="F7" s="18"/>
      <c r="G7" s="7"/>
    </row>
    <row r="8" spans="1:7" ht="14.25">
      <c r="A8" s="21" t="s">
        <v>86</v>
      </c>
      <c r="B8" s="31"/>
      <c r="C8" s="22"/>
      <c r="D8" s="21" t="s">
        <v>43</v>
      </c>
      <c r="E8" s="35">
        <f>+'2000'!E8-'1990'!E8</f>
        <v>42337</v>
      </c>
      <c r="F8" s="22">
        <f>+('2000'!E8-'1990'!E8)/'1990'!E8*100</f>
        <v>15.000992105673427</v>
      </c>
      <c r="G8" s="7"/>
    </row>
    <row r="9" spans="1:7" ht="12.75">
      <c r="A9" s="23" t="s">
        <v>6</v>
      </c>
      <c r="B9" s="32">
        <f>+'2000'!B9-'1990'!B9</f>
        <v>17405</v>
      </c>
      <c r="C9" s="24">
        <f>+('2000'!B9-'1990'!B9)/'1990'!B9*100</f>
        <v>11.311349693251534</v>
      </c>
      <c r="D9" s="23" t="s">
        <v>44</v>
      </c>
      <c r="E9" s="51">
        <f>+'2000'!E9-'1990'!E9</f>
        <v>34572</v>
      </c>
      <c r="F9" s="24">
        <f>+('2000'!E9-'1990'!E9)/'1990'!E9*100</f>
        <v>12.700675223911304</v>
      </c>
      <c r="G9" s="7"/>
    </row>
    <row r="10" spans="1:7" ht="12.75">
      <c r="A10" s="23" t="s">
        <v>5</v>
      </c>
      <c r="B10" s="32">
        <f>+'2000'!B10-'1990'!B10</f>
        <v>9415</v>
      </c>
      <c r="C10" s="24">
        <f>+('2000'!B10-'1990'!B10)/'1990'!B10*100</f>
        <v>18.63028336235555</v>
      </c>
      <c r="D10" s="23" t="s">
        <v>45</v>
      </c>
      <c r="E10" s="51">
        <f>+'2000'!E10-'1990'!E10</f>
        <v>3784</v>
      </c>
      <c r="F10" s="24">
        <f>+('2000'!E10-'1990'!E10)/'1990'!E10*100</f>
        <v>69.58440603162927</v>
      </c>
      <c r="G10" s="7"/>
    </row>
    <row r="11" spans="1:7" ht="12.75">
      <c r="A11" s="23" t="s">
        <v>7</v>
      </c>
      <c r="B11" s="32">
        <f>+'2000'!B11-'1990'!B11</f>
        <v>414</v>
      </c>
      <c r="C11" s="24">
        <f>+('2000'!B11-'1990'!B11)/'1990'!B11*100</f>
        <v>49.28571428571429</v>
      </c>
      <c r="D11" s="23" t="s">
        <v>46</v>
      </c>
      <c r="E11" s="51">
        <f>+'2000'!E11-'1990'!E11</f>
        <v>3981</v>
      </c>
      <c r="F11" s="24">
        <f>+('2000'!E11-'1990'!E11)/'1990'!E11*100</f>
        <v>86.8455497382199</v>
      </c>
      <c r="G11" s="7"/>
    </row>
    <row r="12" spans="1:7" ht="12.75">
      <c r="A12" s="23" t="s">
        <v>8</v>
      </c>
      <c r="B12" s="32">
        <f>+'2000'!B12-'1990'!B12</f>
        <v>1501</v>
      </c>
      <c r="C12" s="24">
        <f>+('2000'!B12-'1990'!B12)/'1990'!B12*100</f>
        <v>41.37265711135612</v>
      </c>
      <c r="D12" s="23"/>
      <c r="E12" s="32"/>
      <c r="F12" s="26"/>
      <c r="G12" s="7"/>
    </row>
    <row r="13" spans="1:7" ht="12.75">
      <c r="A13" s="23" t="s">
        <v>9</v>
      </c>
      <c r="B13" s="32">
        <f>+'2000'!B13-'1990'!B13</f>
        <v>2393</v>
      </c>
      <c r="C13" s="24">
        <f>+('2000'!B13-'1990'!B13)/'1990'!B13*100</f>
        <v>15.272193503095282</v>
      </c>
      <c r="D13" s="21" t="s">
        <v>47</v>
      </c>
      <c r="E13" s="35">
        <f>+'2000'!E13-'1990'!E13</f>
        <v>28358</v>
      </c>
      <c r="F13" s="22">
        <f>+('2000'!E13-'1990'!E13)/'1990'!E13*100</f>
        <v>17.376970825954544</v>
      </c>
      <c r="G13" s="7"/>
    </row>
    <row r="14" spans="1:7" ht="14.25">
      <c r="A14" s="23" t="s">
        <v>10</v>
      </c>
      <c r="B14" s="32">
        <f>+'2000'!B14-'1990'!B14</f>
        <v>150</v>
      </c>
      <c r="C14" s="24">
        <f>+('2000'!B14-'1990'!B14)/'1990'!B14*100</f>
        <v>0.5045408678102926</v>
      </c>
      <c r="D14" s="21" t="s">
        <v>152</v>
      </c>
      <c r="E14" s="32"/>
      <c r="F14" s="26"/>
      <c r="G14" s="7"/>
    </row>
    <row r="15" spans="1:7" ht="12.75">
      <c r="A15" s="23" t="s">
        <v>11</v>
      </c>
      <c r="B15" s="32">
        <f>+'2000'!B15-'1990'!B15</f>
        <v>8870</v>
      </c>
      <c r="C15" s="24">
        <f>+('2000'!B15-'1990'!B15)/'1990'!B15*100</f>
        <v>22.408043654001617</v>
      </c>
      <c r="D15" s="23" t="s">
        <v>140</v>
      </c>
      <c r="E15" s="32">
        <f>+'2000'!E15-'1990'!E15-'1990'!E16</f>
        <v>529</v>
      </c>
      <c r="F15" s="24">
        <f>+('2000'!E15-'1990'!E15-'1990'!E16)/('1990'!E15+'1990'!E16)*100</f>
        <v>67.90757381258024</v>
      </c>
      <c r="G15" s="7"/>
    </row>
    <row r="16" spans="1:7" ht="14.25">
      <c r="A16" s="23" t="s">
        <v>147</v>
      </c>
      <c r="B16" s="32" t="s">
        <v>149</v>
      </c>
      <c r="C16" s="52" t="s">
        <v>149</v>
      </c>
      <c r="D16" s="41" t="s">
        <v>150</v>
      </c>
      <c r="E16" s="32">
        <f>+'2000'!E16-'1990'!E17</f>
        <v>-1896</v>
      </c>
      <c r="F16" s="24">
        <f>+('2000'!E16-'1990'!E17)/'1990'!E17*100</f>
        <v>-24.097610574478903</v>
      </c>
      <c r="G16" s="7"/>
    </row>
    <row r="17" spans="1:7" ht="14.25">
      <c r="A17" s="23" t="s">
        <v>148</v>
      </c>
      <c r="B17" s="32" t="s">
        <v>149</v>
      </c>
      <c r="C17" s="52" t="s">
        <v>149</v>
      </c>
      <c r="D17" s="23" t="s">
        <v>49</v>
      </c>
      <c r="E17" s="32">
        <f>+'2000'!E17-'1990'!E18</f>
        <v>-2973</v>
      </c>
      <c r="F17" s="24">
        <f>+('2000'!E17-'1990'!E18)/'1990'!E18*100</f>
        <v>-8.398305084745763</v>
      </c>
      <c r="G17" s="7"/>
    </row>
    <row r="18" spans="1:7" ht="12.75">
      <c r="A18" s="23"/>
      <c r="B18" s="32"/>
      <c r="C18" s="25"/>
      <c r="D18" s="23" t="s">
        <v>50</v>
      </c>
      <c r="E18" s="32">
        <f>+'2000'!E18-'1990'!E19</f>
        <v>6165</v>
      </c>
      <c r="F18" s="24">
        <f>+('2000'!E18-'1990'!E19)/'1990'!E19*100</f>
        <v>16.588187811112608</v>
      </c>
      <c r="G18" s="7"/>
    </row>
    <row r="19" spans="1:7" ht="12.75">
      <c r="A19" s="21" t="s">
        <v>123</v>
      </c>
      <c r="B19" s="32"/>
      <c r="C19" s="25"/>
      <c r="D19" s="23" t="s">
        <v>116</v>
      </c>
      <c r="E19" s="32">
        <f>+'2000'!E19-'1990'!E20</f>
        <v>7829</v>
      </c>
      <c r="F19" s="24">
        <f>+('2000'!E19-'1990'!E20)/'1990'!E20*100</f>
        <v>18.188787956229817</v>
      </c>
      <c r="G19" s="7"/>
    </row>
    <row r="20" spans="1:7" ht="12.75">
      <c r="A20" s="23" t="s">
        <v>132</v>
      </c>
      <c r="B20" s="32" t="s">
        <v>149</v>
      </c>
      <c r="C20" s="52" t="s">
        <v>149</v>
      </c>
      <c r="D20" s="23" t="s">
        <v>51</v>
      </c>
      <c r="E20" s="32">
        <f>+'2000'!E20-'1990'!E21</f>
        <v>12194</v>
      </c>
      <c r="F20" s="24">
        <f>+('2000'!E20-'1990'!E21)/'1990'!E21*100</f>
        <v>44.38378102933683</v>
      </c>
      <c r="G20" s="7"/>
    </row>
    <row r="21" spans="1:7" ht="12.75">
      <c r="A21" s="23" t="s">
        <v>133</v>
      </c>
      <c r="B21" s="32" t="s">
        <v>149</v>
      </c>
      <c r="C21" s="52" t="s">
        <v>149</v>
      </c>
      <c r="D21" s="23" t="s">
        <v>115</v>
      </c>
      <c r="E21" s="32">
        <f>+'2000'!E21+'2000'!E22-'1990'!E22</f>
        <v>6510</v>
      </c>
      <c r="F21" s="24">
        <f>+('2000'!E21+'2000'!E22-'1990'!E22)/'1990'!E22*100</f>
        <v>56.78646196789951</v>
      </c>
      <c r="G21" s="7"/>
    </row>
    <row r="22" spans="1:7" ht="12.75">
      <c r="A22" s="23" t="s">
        <v>134</v>
      </c>
      <c r="B22" s="32" t="s">
        <v>149</v>
      </c>
      <c r="C22" s="52" t="s">
        <v>149</v>
      </c>
      <c r="D22" s="41" t="s">
        <v>142</v>
      </c>
      <c r="E22" s="32" t="s">
        <v>149</v>
      </c>
      <c r="F22" s="52" t="s">
        <v>149</v>
      </c>
      <c r="G22" s="10"/>
    </row>
    <row r="23" spans="1:7" ht="12.75">
      <c r="A23" s="23" t="s">
        <v>135</v>
      </c>
      <c r="B23" s="32" t="s">
        <v>149</v>
      </c>
      <c r="C23" s="52" t="s">
        <v>149</v>
      </c>
      <c r="D23" s="23" t="s">
        <v>52</v>
      </c>
      <c r="E23" s="32">
        <f>+'2000'!E23-'1990'!E23</f>
        <v>21000</v>
      </c>
      <c r="F23" s="53">
        <f>+('2000'!E23-'1990'!E23)/'1990'!E23*100</f>
        <v>10.458167330677291</v>
      </c>
      <c r="G23" s="10"/>
    </row>
    <row r="24" spans="1:7" ht="12.75">
      <c r="A24" s="23" t="s">
        <v>12</v>
      </c>
      <c r="B24" s="32">
        <f>+'2000'!B24-'1990'!B23</f>
        <v>1863</v>
      </c>
      <c r="C24" s="24">
        <f>+('2000'!B24-'1990'!B23)/'1990'!B23*100</f>
        <v>3.0901159415482096</v>
      </c>
      <c r="D24" s="23"/>
      <c r="E24" s="34"/>
      <c r="F24" s="25"/>
      <c r="G24" s="10"/>
    </row>
    <row r="25" spans="1:7" ht="12.75">
      <c r="A25" s="41" t="s">
        <v>136</v>
      </c>
      <c r="B25" s="32">
        <f>+'2000'!B25-'1990'!B24</f>
        <v>-2583</v>
      </c>
      <c r="C25" s="24">
        <f>+('2000'!B25-'1990'!B24)/'1990'!B24*100</f>
        <v>-4.036883644604204</v>
      </c>
      <c r="D25" s="21" t="s">
        <v>53</v>
      </c>
      <c r="E25" s="32"/>
      <c r="F25" s="26"/>
      <c r="G25" s="10"/>
    </row>
    <row r="26" spans="1:7" ht="14.25">
      <c r="A26" s="23" t="s">
        <v>137</v>
      </c>
      <c r="B26" s="32">
        <f>+'2000'!B26-'1990'!B25-'1990'!B26</f>
        <v>-3412</v>
      </c>
      <c r="C26" s="24">
        <f>+('2000'!B26-'1990'!B25-'1990'!B26)/('1990'!B25+'1990'!B26)*100</f>
        <v>-4.79112546514077</v>
      </c>
      <c r="D26" s="21" t="s">
        <v>154</v>
      </c>
      <c r="E26" s="32"/>
      <c r="F26" s="26"/>
      <c r="G26" s="10"/>
    </row>
    <row r="27" spans="1:7" ht="12.75">
      <c r="A27" s="23" t="s">
        <v>14</v>
      </c>
      <c r="B27" s="32">
        <f>+'2000'!B27-'1990'!B27</f>
        <v>1087</v>
      </c>
      <c r="C27" s="24">
        <f>+('2000'!B27-'1990'!B27)/'1990'!B27*100</f>
        <v>7.0115461523576075</v>
      </c>
      <c r="D27" s="21" t="s">
        <v>55</v>
      </c>
      <c r="E27" s="35">
        <f>+'2000'!E27-'1990'!E27</f>
        <v>22055</v>
      </c>
      <c r="F27" s="22">
        <f>+('2000'!E27-'1990'!E27)/'1990'!E27*100</f>
        <v>16.182523901415376</v>
      </c>
      <c r="G27" s="10"/>
    </row>
    <row r="28" spans="1:7" ht="12.75">
      <c r="A28" s="23"/>
      <c r="B28" s="32"/>
      <c r="C28" s="25"/>
      <c r="D28" s="23" t="s">
        <v>56</v>
      </c>
      <c r="E28" s="32">
        <f>+'2000'!E28-'1990'!E28</f>
        <v>-544</v>
      </c>
      <c r="F28" s="24">
        <f>+('2000'!E28-'1990'!E28)/'1990'!E28*100</f>
        <v>-80.23598820058997</v>
      </c>
      <c r="G28" s="10"/>
    </row>
    <row r="29" spans="1:7" ht="14.25">
      <c r="A29" s="21" t="s">
        <v>87</v>
      </c>
      <c r="B29" s="32"/>
      <c r="C29" s="26"/>
      <c r="D29" s="23" t="s">
        <v>57</v>
      </c>
      <c r="E29" s="32">
        <f>+'2000'!E29-'1990'!E29</f>
        <v>-5524</v>
      </c>
      <c r="F29" s="24">
        <f>+('2000'!E29-'1990'!E29)/'1990'!E29*100</f>
        <v>-81.77646188008882</v>
      </c>
      <c r="G29" s="10"/>
    </row>
    <row r="30" spans="1:7" ht="12.75">
      <c r="A30" s="23" t="s">
        <v>15</v>
      </c>
      <c r="B30" s="32">
        <f>+'2000'!B30-'1990'!B30</f>
        <v>2914</v>
      </c>
      <c r="C30" s="24">
        <f>+('2000'!B30-'1990'!B30)/'1990'!B30*100</f>
        <v>64.34091410907486</v>
      </c>
      <c r="D30" s="23" t="s">
        <v>58</v>
      </c>
      <c r="E30" s="32">
        <f>+'2000'!E30-'1990'!E30</f>
        <v>-9183</v>
      </c>
      <c r="F30" s="24">
        <f>+('2000'!E30-'1990'!E30)/'1990'!E30*100</f>
        <v>-72.9678188319428</v>
      </c>
      <c r="G30" s="10"/>
    </row>
    <row r="31" spans="1:7" ht="12.75">
      <c r="A31" s="23" t="s">
        <v>16</v>
      </c>
      <c r="B31" s="32">
        <f>+'2000'!B31-'1990'!B31</f>
        <v>7080</v>
      </c>
      <c r="C31" s="24">
        <f>+('2000'!B31-'1990'!B31)/'1990'!B31*100</f>
        <v>71.77615571776155</v>
      </c>
      <c r="D31" s="23" t="s">
        <v>59</v>
      </c>
      <c r="E31" s="32">
        <f>+'2000'!E31-'1990'!E31</f>
        <v>-12546</v>
      </c>
      <c r="F31" s="24">
        <f>+('2000'!E31-'1990'!E31)/'1990'!E31*100</f>
        <v>-47.99540933435348</v>
      </c>
      <c r="G31" s="10"/>
    </row>
    <row r="32" spans="1:7" ht="12.75">
      <c r="A32" s="23" t="s">
        <v>17</v>
      </c>
      <c r="B32" s="32">
        <f>+'2000'!B32-'1990'!B32</f>
        <v>6614</v>
      </c>
      <c r="C32" s="24">
        <f>+('2000'!B32-'1990'!B32)/'1990'!B32*100</f>
        <v>27.65165767799657</v>
      </c>
      <c r="D32" s="23" t="s">
        <v>60</v>
      </c>
      <c r="E32" s="32">
        <f>+'2000'!E32-'1990'!E32</f>
        <v>1080</v>
      </c>
      <c r="F32" s="24">
        <f>+('2000'!E32-'1990'!E32)/'1990'!E32*100</f>
        <v>2.292263610315186</v>
      </c>
      <c r="G32" s="10"/>
    </row>
    <row r="33" spans="1:7" ht="12.75">
      <c r="A33" s="23" t="s">
        <v>18</v>
      </c>
      <c r="B33" s="32">
        <f>+'2000'!B33-'1990'!B33</f>
        <v>145</v>
      </c>
      <c r="C33" s="24">
        <f>+('2000'!B33-'1990'!B33)/'1990'!B33*100</f>
        <v>0.43001186239620404</v>
      </c>
      <c r="D33" s="23" t="s">
        <v>61</v>
      </c>
      <c r="E33" s="32">
        <f>+'2000'!E33-'1990'!E33</f>
        <v>18174</v>
      </c>
      <c r="F33" s="24">
        <f>+('2000'!E33-'1990'!E33)/'1990'!E33*100</f>
        <v>79.56047804579083</v>
      </c>
      <c r="G33" s="10"/>
    </row>
    <row r="34" spans="1:7" ht="12.75">
      <c r="A34" s="23" t="s">
        <v>19</v>
      </c>
      <c r="B34" s="32">
        <f>+'2000'!B34-'1990'!B34</f>
        <v>475</v>
      </c>
      <c r="C34" s="24">
        <f>+('2000'!B34-'1990'!B34)/'1990'!B34*100</f>
        <v>1.2006774348474507</v>
      </c>
      <c r="D34" s="23" t="s">
        <v>62</v>
      </c>
      <c r="E34" s="32">
        <f>+'2000'!E34-'1990'!E34</f>
        <v>30598</v>
      </c>
      <c r="F34" s="24">
        <f>+('2000'!E34-'1990'!E34)/'1990'!E34*100</f>
        <v>151.67798542606454</v>
      </c>
      <c r="G34" s="10"/>
    </row>
    <row r="35" spans="1:7" ht="12.75">
      <c r="A35" s="23" t="s">
        <v>20</v>
      </c>
      <c r="B35" s="32">
        <f>+'2000'!B35-'1990'!B35</f>
        <v>1911</v>
      </c>
      <c r="C35" s="24">
        <f>+('2000'!B35-'1990'!B35)/'1990'!B35*100</f>
        <v>5.026963040904906</v>
      </c>
      <c r="D35" s="23" t="s">
        <v>64</v>
      </c>
      <c r="E35" s="32">
        <f>+'2000'!E35-'1990'!E35</f>
        <v>375</v>
      </c>
      <c r="F35" s="24">
        <f>+('2000'!E35-'1990'!E35)/'1990'!E35*100</f>
        <v>31.19800332778702</v>
      </c>
      <c r="G35" s="7"/>
    </row>
    <row r="36" spans="1:7" ht="12.75">
      <c r="A36" s="23" t="s">
        <v>21</v>
      </c>
      <c r="B36" s="32">
        <f>+'2000'!B36-'1990'!B36</f>
        <v>2350</v>
      </c>
      <c r="C36" s="24">
        <f>+('2000'!B36-'1990'!B36)/'1990'!B36*100</f>
        <v>6.068901399721089</v>
      </c>
      <c r="D36" s="23" t="s">
        <v>63</v>
      </c>
      <c r="E36" s="32">
        <f>+'2000'!E36-'1990'!E36</f>
        <v>4811</v>
      </c>
      <c r="F36" s="24">
        <f>+('2000'!E36-'1990'!E36)/'1990'!E36*100</f>
        <v>16.94252711649528</v>
      </c>
      <c r="G36" s="7"/>
    </row>
    <row r="37" spans="1:7" ht="12.75">
      <c r="A37" s="23" t="s">
        <v>22</v>
      </c>
      <c r="B37" s="32">
        <f>+'2000'!B37-'1990'!B37</f>
        <v>5022</v>
      </c>
      <c r="C37" s="24">
        <f>+('2000'!B37-'1990'!B37)/'1990'!B37*100</f>
        <v>12.348168182935824</v>
      </c>
      <c r="D37" s="23" t="s">
        <v>64</v>
      </c>
      <c r="E37" s="32">
        <f>+'2000'!E37-'1990'!E37</f>
        <v>118</v>
      </c>
      <c r="F37" s="24">
        <f>+('2000'!E37-'1990'!E37)/'1990'!E37*100</f>
        <v>35.75757575757576</v>
      </c>
      <c r="G37" s="7"/>
    </row>
    <row r="38" spans="1:7" ht="12.75">
      <c r="A38" s="23" t="s">
        <v>23</v>
      </c>
      <c r="B38" s="32">
        <f>+'2000'!B38-'1990'!B38</f>
        <v>12398</v>
      </c>
      <c r="C38" s="24">
        <f>+('2000'!B38-'1990'!B38)/'1990'!B38*100</f>
        <v>18.581298802511878</v>
      </c>
      <c r="D38" s="23"/>
      <c r="E38" s="32"/>
      <c r="F38" s="25"/>
      <c r="G38" s="7"/>
    </row>
    <row r="39" spans="1:7" ht="12.75">
      <c r="A39" s="23" t="s">
        <v>24</v>
      </c>
      <c r="B39" s="54">
        <f>+'2000'!B39-'1990'!B39</f>
        <v>0</v>
      </c>
      <c r="C39" s="24">
        <f>+('2000'!B39-'1990'!B39)/'1990'!B39*100</f>
        <v>0</v>
      </c>
      <c r="D39" s="21" t="s">
        <v>65</v>
      </c>
      <c r="E39" s="32"/>
      <c r="F39" s="26"/>
      <c r="G39" s="7"/>
    </row>
    <row r="40" spans="1:7" ht="12.75">
      <c r="A40" s="23"/>
      <c r="B40" s="34"/>
      <c r="C40" s="26"/>
      <c r="D40" s="21" t="s">
        <v>66</v>
      </c>
      <c r="E40" s="32"/>
      <c r="F40" s="26"/>
      <c r="G40" s="7"/>
    </row>
    <row r="41" spans="1:7" ht="14.25">
      <c r="A41" s="21" t="s">
        <v>25</v>
      </c>
      <c r="B41" s="35">
        <f>+'2000'!B41-'1990'!B41</f>
        <v>42337</v>
      </c>
      <c r="C41" s="22">
        <f>B41*100/B$41</f>
        <v>100</v>
      </c>
      <c r="D41" s="21" t="s">
        <v>161</v>
      </c>
      <c r="E41" s="32"/>
      <c r="F41" s="26"/>
      <c r="G41" s="7"/>
    </row>
    <row r="42" spans="1:7" ht="12.75">
      <c r="A42" s="21" t="s">
        <v>125</v>
      </c>
      <c r="B42" s="35"/>
      <c r="C42" s="26"/>
      <c r="D42" s="23" t="s">
        <v>67</v>
      </c>
      <c r="E42" s="32">
        <f>+'2000'!E42-'1990'!E42</f>
        <v>8468</v>
      </c>
      <c r="F42" s="24">
        <f>+('2000'!E42-'1990'!E42)/'1990'!E42*100</f>
        <v>15.162312664506079</v>
      </c>
      <c r="G42" s="7"/>
    </row>
    <row r="43" spans="1:7" ht="12.75">
      <c r="A43" s="23" t="s">
        <v>132</v>
      </c>
      <c r="B43" s="32" t="s">
        <v>149</v>
      </c>
      <c r="C43" s="52" t="s">
        <v>149</v>
      </c>
      <c r="D43" s="23" t="s">
        <v>68</v>
      </c>
      <c r="E43" s="32">
        <f>+'2000'!E43-'1990'!E43</f>
        <v>8017</v>
      </c>
      <c r="F43" s="24">
        <f>+('2000'!E43-'1990'!E43)/'1990'!E43*100</f>
        <v>30.2676784837845</v>
      </c>
      <c r="G43" s="7"/>
    </row>
    <row r="44" spans="1:7" ht="12.75">
      <c r="A44" s="23" t="s">
        <v>133</v>
      </c>
      <c r="B44" s="32" t="s">
        <v>149</v>
      </c>
      <c r="C44" s="52" t="s">
        <v>149</v>
      </c>
      <c r="D44" s="23" t="s">
        <v>69</v>
      </c>
      <c r="E44" s="32">
        <f>+'2000'!E44-'1990'!E44</f>
        <v>3412</v>
      </c>
      <c r="F44" s="24">
        <f>+('2000'!E44-'1990'!E44)/'1990'!E44*100</f>
        <v>13.057288278290152</v>
      </c>
      <c r="G44" s="7"/>
    </row>
    <row r="45" spans="1:7" ht="12.75">
      <c r="A45" s="23" t="s">
        <v>134</v>
      </c>
      <c r="B45" s="32" t="s">
        <v>149</v>
      </c>
      <c r="C45" s="52" t="s">
        <v>149</v>
      </c>
      <c r="D45" s="23" t="s">
        <v>70</v>
      </c>
      <c r="E45" s="32">
        <f>+'2000'!E45-'1990'!E45</f>
        <v>383</v>
      </c>
      <c r="F45" s="24">
        <f>+('2000'!E45-'1990'!E45)/'1990'!E45*100</f>
        <v>1.8583212032993692</v>
      </c>
      <c r="G45" s="7"/>
    </row>
    <row r="46" spans="1:7" ht="12.75">
      <c r="A46" s="23" t="s">
        <v>138</v>
      </c>
      <c r="B46" s="36">
        <f>+'2000'!B46-'1990'!B43-'1990'!B44-'1990'!B45</f>
        <v>-136795</v>
      </c>
      <c r="C46" s="25">
        <f>+('2000'!B46-'1990'!B43-'1990'!B44-'1990'!B45)/('1990'!B43+'1990'!B44+'1990'!B45)*100</f>
        <v>-69.46376885187631</v>
      </c>
      <c r="D46" s="23" t="s">
        <v>71</v>
      </c>
      <c r="E46" s="32">
        <f>+'2000'!E46-'1990'!E46</f>
        <v>176</v>
      </c>
      <c r="F46" s="24">
        <f>+('2000'!E46-'1990'!E46)/'1990'!E46*100</f>
        <v>1.3759674771323587</v>
      </c>
      <c r="G46" s="7"/>
    </row>
    <row r="47" spans="1:7" ht="12.75">
      <c r="A47" s="41" t="s">
        <v>12</v>
      </c>
      <c r="B47" s="36">
        <f>+'2000'!B47-'1990'!B46</f>
        <v>-17533</v>
      </c>
      <c r="C47" s="25">
        <f>+('2000'!B47-'1990'!B46)/'1990'!B46*100</f>
        <v>-39.24478467185961</v>
      </c>
      <c r="D47" s="23" t="s">
        <v>72</v>
      </c>
      <c r="E47" s="32">
        <f>+'2000'!E47-'1990'!E47</f>
        <v>6192</v>
      </c>
      <c r="F47" s="24">
        <f>+('2000'!E47-'1990'!E47)/'1990'!E47*100</f>
        <v>27.573922337014604</v>
      </c>
      <c r="G47" s="7"/>
    </row>
    <row r="48" spans="1:7" ht="12.75">
      <c r="A48" s="23" t="s">
        <v>139</v>
      </c>
      <c r="B48" s="36">
        <f>+('2000'!B48-'1990'!B47-'1990'!B48)</f>
        <v>-16198</v>
      </c>
      <c r="C48" s="25">
        <f>+('2000'!B48-'1990'!B47-'1990'!B48)/('1990'!B47+'1990'!B48)*100</f>
        <v>-39.874944611294374</v>
      </c>
      <c r="D48" s="23" t="s">
        <v>73</v>
      </c>
      <c r="E48" s="32">
        <f>+'2000'!E48-'1990'!E48</f>
        <v>218</v>
      </c>
      <c r="F48" s="24">
        <f>+('2000'!E48-'1990'!E48)/'1990'!E48*100</f>
        <v>60.387811634349035</v>
      </c>
      <c r="G48" s="7"/>
    </row>
    <row r="49" spans="1:7" ht="12.75">
      <c r="A49" s="23"/>
      <c r="B49" s="36"/>
      <c r="C49" s="26"/>
      <c r="D49" s="23"/>
      <c r="E49" s="32"/>
      <c r="F49" s="25"/>
      <c r="G49" s="7"/>
    </row>
    <row r="50" spans="1:7" ht="14.25">
      <c r="A50" s="21" t="s">
        <v>92</v>
      </c>
      <c r="B50" s="36"/>
      <c r="C50" s="26"/>
      <c r="D50" s="21" t="s">
        <v>74</v>
      </c>
      <c r="E50" s="35">
        <f>+'2000'!E50-'1990'!E50</f>
        <v>11364</v>
      </c>
      <c r="F50" s="22">
        <f>+('2000'!E50-'1990'!E50)/'1990'!E50*100</f>
        <v>12.646760964643821</v>
      </c>
      <c r="G50" s="7"/>
    </row>
    <row r="51" spans="1:7" ht="14.25">
      <c r="A51" s="23" t="s">
        <v>27</v>
      </c>
      <c r="B51" s="36">
        <f>+'2000'!B51-'1990'!B51</f>
        <v>4572</v>
      </c>
      <c r="C51" s="25">
        <f>+('2000'!B51-'1990'!B51)/'1990'!B51*100</f>
        <v>23.159920976647584</v>
      </c>
      <c r="D51" s="21" t="s">
        <v>155</v>
      </c>
      <c r="E51" s="32"/>
      <c r="F51" s="26"/>
      <c r="G51" s="7"/>
    </row>
    <row r="52" spans="1:7" ht="12.75">
      <c r="A52" s="23" t="s">
        <v>28</v>
      </c>
      <c r="B52" s="36">
        <f>+'2000'!B52-'1990'!B52</f>
        <v>20764</v>
      </c>
      <c r="C52" s="25">
        <f>+('2000'!B52-'1990'!B52)/'1990'!B52*100</f>
        <v>22.92945801492999</v>
      </c>
      <c r="D52" s="23" t="s">
        <v>143</v>
      </c>
      <c r="E52" s="51">
        <f>+'2000'!E52-'1990'!E52-'1990'!E53</f>
        <v>-97</v>
      </c>
      <c r="F52" s="24">
        <f>+('2000'!E52-'1990'!E52-'1990'!E53)/('1990'!E52+'1990'!E53)*100</f>
        <v>-3.8955823293172687</v>
      </c>
      <c r="G52" s="7"/>
    </row>
    <row r="53" spans="1:7" ht="12.75">
      <c r="A53" s="23" t="s">
        <v>29</v>
      </c>
      <c r="B53" s="36">
        <f>+'2000'!B53-'1990'!B53</f>
        <v>16180</v>
      </c>
      <c r="C53" s="25">
        <f>+('2000'!B53-'1990'!B53)/'1990'!B53*100</f>
        <v>13.64571737003677</v>
      </c>
      <c r="D53" s="23" t="s">
        <v>108</v>
      </c>
      <c r="E53" s="51">
        <f>+'2000'!E53-'1990'!E54</f>
        <v>257</v>
      </c>
      <c r="F53" s="24">
        <f>+('2000'!E53-'1990'!E54)/'1990'!E54*100</f>
        <v>18.952802359882007</v>
      </c>
      <c r="G53" s="7"/>
    </row>
    <row r="54" spans="1:7" ht="12.75">
      <c r="A54" s="23" t="s">
        <v>30</v>
      </c>
      <c r="B54" s="36">
        <f>+'2000'!B54-'1990'!B54</f>
        <v>821</v>
      </c>
      <c r="C54" s="25">
        <f>+('2000'!B54-'1990'!B54)/'1990'!B54*100</f>
        <v>1.5386345321314117</v>
      </c>
      <c r="D54" s="23" t="s">
        <v>109</v>
      </c>
      <c r="E54" s="51">
        <f>+'2000'!E54-'1990'!E55</f>
        <v>-2351</v>
      </c>
      <c r="F54" s="24">
        <f>+('2000'!E54-'1990'!E55)/'1990'!E55*100</f>
        <v>-38.92384105960265</v>
      </c>
      <c r="G54" s="7"/>
    </row>
    <row r="55" spans="1:7" ht="12.75">
      <c r="A55" s="23"/>
      <c r="B55" s="36"/>
      <c r="C55" s="26"/>
      <c r="D55" s="23" t="s">
        <v>110</v>
      </c>
      <c r="E55" s="51">
        <f>+'2000'!E55-'1990'!E56</f>
        <v>-19373</v>
      </c>
      <c r="F55" s="24">
        <f>+('2000'!E55-'1990'!E56)/'1990'!E56*100</f>
        <v>-53.45455548810772</v>
      </c>
      <c r="G55" s="7"/>
    </row>
    <row r="56" spans="1:7" ht="14.25">
      <c r="A56" s="21" t="s">
        <v>89</v>
      </c>
      <c r="B56" s="36"/>
      <c r="C56" s="26"/>
      <c r="D56" s="23" t="s">
        <v>111</v>
      </c>
      <c r="E56" s="51">
        <f>+'2000'!E56-'1990'!E57</f>
        <v>9903</v>
      </c>
      <c r="F56" s="24">
        <f>+('2000'!E56-'1990'!E57)/'1990'!E57*100</f>
        <v>36.1212430697403</v>
      </c>
      <c r="G56" s="7"/>
    </row>
    <row r="57" spans="1:7" ht="12.75">
      <c r="A57" s="23" t="s">
        <v>31</v>
      </c>
      <c r="B57" s="36">
        <f>+'2000'!B57-'1990'!B57</f>
        <v>34766</v>
      </c>
      <c r="C57" s="25">
        <f>+('2000'!B57-'1990'!B57)/'1990'!B57*100</f>
        <v>21.54855024854653</v>
      </c>
      <c r="D57" s="23" t="s">
        <v>112</v>
      </c>
      <c r="E57" s="51">
        <f>+'2000'!E57+'2000'!E58-'1990'!E58</f>
        <v>22019</v>
      </c>
      <c r="F57" s="24">
        <f>+('2000'!E57+'2000'!E58-'1990'!E58)/'1990'!E58*100</f>
        <v>149.30160021697858</v>
      </c>
      <c r="G57" s="7"/>
    </row>
    <row r="58" spans="1:7" ht="12.75">
      <c r="A58" s="23" t="s">
        <v>32</v>
      </c>
      <c r="B58" s="36">
        <f>+'2000'!B58-'1990'!B58</f>
        <v>451</v>
      </c>
      <c r="C58" s="25">
        <f>+('2000'!B58-'1990'!B58)/'1990'!B58*100</f>
        <v>17.135258358662615</v>
      </c>
      <c r="D58" s="41" t="s">
        <v>145</v>
      </c>
      <c r="E58" s="32" t="s">
        <v>149</v>
      </c>
      <c r="F58" s="52" t="s">
        <v>149</v>
      </c>
      <c r="G58" s="7"/>
    </row>
    <row r="59" spans="1:7" ht="12.75">
      <c r="A59" s="23" t="s">
        <v>33</v>
      </c>
      <c r="B59" s="36">
        <f>+'2000'!B59-'1990'!B59</f>
        <v>15306</v>
      </c>
      <c r="C59" s="25">
        <f>+('2000'!B59-'1990'!B59)/'1990'!B59*100</f>
        <v>17.445518373301724</v>
      </c>
      <c r="D59" s="23" t="s">
        <v>76</v>
      </c>
      <c r="E59" s="51">
        <f>+'2000'!E59-'1990'!E59</f>
        <v>1006</v>
      </c>
      <c r="F59" s="24">
        <f>+('2000'!E59-'1990'!E59)/'1990'!E59*100</f>
        <v>64.2811501597444</v>
      </c>
      <c r="G59" s="7"/>
    </row>
    <row r="60" spans="1:7" ht="12.75">
      <c r="A60" s="23" t="s">
        <v>34</v>
      </c>
      <c r="B60" s="36">
        <f>+'2000'!B60-'1990'!B60</f>
        <v>-8158</v>
      </c>
      <c r="C60" s="25">
        <f>+('2000'!B60-'1990'!B60)/'1990'!B60*100</f>
        <v>-28.405292479108635</v>
      </c>
      <c r="D60" s="23" t="s">
        <v>77</v>
      </c>
      <c r="E60" s="51">
        <f>+'2000'!E60-'1990'!E60</f>
        <v>174</v>
      </c>
      <c r="F60" s="24">
        <f>+('2000'!E60-'1990'!E60)/'1990'!E60*100</f>
        <v>23.513513513513516</v>
      </c>
      <c r="G60" s="7"/>
    </row>
    <row r="61" spans="1:7" ht="12.75">
      <c r="A61" s="23" t="s">
        <v>35</v>
      </c>
      <c r="B61" s="36">
        <f>+'2000'!B61-'1990'!B61</f>
        <v>19</v>
      </c>
      <c r="C61" s="25">
        <f>+('2000'!B61-'1990'!B61)/'1990'!B61*100</f>
        <v>67.85714285714286</v>
      </c>
      <c r="D61" s="23"/>
      <c r="E61" s="32"/>
      <c r="F61" s="26"/>
      <c r="G61" s="7"/>
    </row>
    <row r="62" spans="1:7" ht="12.75">
      <c r="A62" s="23" t="s">
        <v>36</v>
      </c>
      <c r="B62" s="36">
        <f>+'2000'!B62-'1990'!B62</f>
        <v>-487</v>
      </c>
      <c r="C62" s="25">
        <f>+('2000'!B62-'1990'!B62)/'1990'!B62*100</f>
        <v>-56.30057803468208</v>
      </c>
      <c r="D62" s="21" t="s">
        <v>78</v>
      </c>
      <c r="E62" s="32"/>
      <c r="F62" s="26"/>
      <c r="G62" s="7"/>
    </row>
    <row r="63" spans="1:7" ht="14.25">
      <c r="A63" s="23" t="s">
        <v>37</v>
      </c>
      <c r="B63" s="36">
        <f>+'2000'!B63-'1990'!B63</f>
        <v>-24</v>
      </c>
      <c r="C63" s="25">
        <f>+('2000'!B63-'1990'!B63)/'1990'!B63*100</f>
        <v>-57.14285714285714</v>
      </c>
      <c r="D63" s="21" t="s">
        <v>162</v>
      </c>
      <c r="E63" s="32"/>
      <c r="F63" s="26"/>
      <c r="G63" s="7"/>
    </row>
    <row r="64" spans="1:7" ht="12.75">
      <c r="A64" s="23" t="s">
        <v>38</v>
      </c>
      <c r="B64" s="36">
        <f>+'2000'!B64-'1990'!B64</f>
        <v>254</v>
      </c>
      <c r="C64" s="25">
        <f>+('2000'!B64-'1990'!B64)/'1990'!B64*100</f>
        <v>56.31929046563193</v>
      </c>
      <c r="D64" s="23" t="s">
        <v>67</v>
      </c>
      <c r="E64" s="32">
        <f>+'2000'!E64-'1990'!E64</f>
        <v>7996</v>
      </c>
      <c r="F64" s="24">
        <f>+('2000'!E64-'1990'!E64)/'1990'!E64*100</f>
        <v>80.13629985969132</v>
      </c>
      <c r="G64" s="7"/>
    </row>
    <row r="65" spans="1:7" ht="12.75">
      <c r="A65" s="23" t="s">
        <v>39</v>
      </c>
      <c r="B65" s="36">
        <f>+'2000'!B65-'1990'!B65</f>
        <v>210</v>
      </c>
      <c r="C65" s="25">
        <f>+('2000'!B65-'1990'!B65)/'1990'!B65*100</f>
        <v>50.480769230769226</v>
      </c>
      <c r="D65" s="23" t="s">
        <v>68</v>
      </c>
      <c r="E65" s="32">
        <f>+'2000'!E65-'1990'!E65</f>
        <v>2121</v>
      </c>
      <c r="F65" s="24">
        <f>+('2000'!E65-'1990'!E65)/'1990'!E65*100</f>
        <v>14.622543950361944</v>
      </c>
      <c r="G65" s="7"/>
    </row>
    <row r="66" spans="1:7" ht="12.75">
      <c r="A66" s="23"/>
      <c r="B66" s="36"/>
      <c r="C66" s="26"/>
      <c r="D66" s="23" t="s">
        <v>69</v>
      </c>
      <c r="E66" s="32">
        <f>+'2000'!E66-'1990'!E66</f>
        <v>-375</v>
      </c>
      <c r="F66" s="24">
        <f>+('2000'!E66-'1990'!E66)/'1990'!E66*100</f>
        <v>-2.395553852050594</v>
      </c>
      <c r="G66" s="11"/>
    </row>
    <row r="67" spans="1:7" ht="14.25">
      <c r="A67" s="21" t="s">
        <v>91</v>
      </c>
      <c r="B67" s="36"/>
      <c r="C67" s="26"/>
      <c r="D67" s="23" t="s">
        <v>70</v>
      </c>
      <c r="E67" s="32">
        <f>+'2000'!E67-'1990'!E67</f>
        <v>-311</v>
      </c>
      <c r="F67" s="24">
        <f>+('2000'!E67-'1990'!E67)/'1990'!E67*100</f>
        <v>-2.6066549325287065</v>
      </c>
      <c r="G67" s="7"/>
    </row>
    <row r="68" spans="1:7" ht="12.75">
      <c r="A68" s="23" t="s">
        <v>40</v>
      </c>
      <c r="B68" s="36">
        <f>+'2000'!B68-'1990'!B68</f>
        <v>628</v>
      </c>
      <c r="C68" s="25">
        <f>+('2000'!B68-'1990'!B68)/'1990'!B68*100</f>
        <v>127.1255060728745</v>
      </c>
      <c r="D68" s="23" t="s">
        <v>71</v>
      </c>
      <c r="E68" s="32">
        <f>+'2000'!E68-'1990'!E68</f>
        <v>26</v>
      </c>
      <c r="F68" s="24">
        <f>+('2000'!E68-'1990'!E68)/'1990'!E68*100</f>
        <v>0.29843893480257117</v>
      </c>
      <c r="G68" s="7"/>
    </row>
    <row r="69" spans="1:7" ht="12.75">
      <c r="A69" s="23" t="s">
        <v>41</v>
      </c>
      <c r="B69" s="36">
        <f>+'2000'!B69-'1990'!B69</f>
        <v>755</v>
      </c>
      <c r="C69" s="25">
        <f>+('2000'!B69-'1990'!B69)/'1990'!B69*100</f>
        <v>168.52678571428572</v>
      </c>
      <c r="D69" s="23" t="s">
        <v>72</v>
      </c>
      <c r="E69" s="32">
        <f>+'2000'!E69-'1990'!E69</f>
        <v>498</v>
      </c>
      <c r="F69" s="24">
        <f>+('2000'!E69-'1990'!E69)/'1990'!E69*100</f>
        <v>1.8741532440162578</v>
      </c>
      <c r="G69" s="7"/>
    </row>
    <row r="70" spans="1:7" ht="15" thickBot="1">
      <c r="A70" s="19" t="s">
        <v>90</v>
      </c>
      <c r="B70" s="37">
        <f>+'2000'!B70-'1990'!B70</f>
        <v>-1006</v>
      </c>
      <c r="C70" s="28">
        <f>+('2000'!B70-'1990'!B70)/'1990'!B70*100</f>
        <v>-43.26881720430107</v>
      </c>
      <c r="D70" s="19" t="s">
        <v>81</v>
      </c>
      <c r="E70" s="40">
        <f>+'2000'!E70-'1990'!E70</f>
        <v>1409</v>
      </c>
      <c r="F70" s="39">
        <f>+('2000'!E70-'1990'!E70)/'1990'!E70*100</f>
        <v>56.24750499001996</v>
      </c>
      <c r="G70" s="7"/>
    </row>
    <row r="71" spans="6:7" ht="12.75">
      <c r="F71" s="15"/>
      <c r="G71" s="7"/>
    </row>
    <row r="72" spans="1:7" ht="12.75">
      <c r="A72" s="7" t="s">
        <v>3</v>
      </c>
      <c r="B72" s="9"/>
      <c r="C72" s="13"/>
      <c r="D72" s="7"/>
      <c r="E72" s="9"/>
      <c r="F72" s="10"/>
      <c r="G72" s="7"/>
    </row>
    <row r="73" spans="1:7" ht="12.75">
      <c r="A73" s="14" t="s">
        <v>99</v>
      </c>
      <c r="B73" s="7"/>
      <c r="C73" s="7"/>
      <c r="D73" s="7"/>
      <c r="E73" s="7"/>
      <c r="F73" s="7"/>
      <c r="G73" s="7"/>
    </row>
    <row r="74" spans="1:7" ht="12.75">
      <c r="A74" s="14" t="s">
        <v>100</v>
      </c>
      <c r="B74" s="9"/>
      <c r="C74" s="13"/>
      <c r="D74" s="7"/>
      <c r="E74" s="9"/>
      <c r="F74" s="10"/>
      <c r="G74" s="7"/>
    </row>
    <row r="75" spans="1:7" ht="12.75">
      <c r="A75" s="14" t="s">
        <v>101</v>
      </c>
      <c r="B75" s="7"/>
      <c r="C75" s="7"/>
      <c r="D75" s="7"/>
      <c r="E75" s="7"/>
      <c r="F75" s="7"/>
      <c r="G75" s="7"/>
    </row>
    <row r="76" spans="1:7" ht="12.75">
      <c r="A76" s="14" t="s">
        <v>102</v>
      </c>
      <c r="B76" s="7"/>
      <c r="C76" s="7"/>
      <c r="D76" s="7"/>
      <c r="E76" s="7"/>
      <c r="F76" s="7"/>
      <c r="G76" s="7"/>
    </row>
    <row r="77" spans="1:7" ht="12.75">
      <c r="A77" s="55" t="s">
        <v>157</v>
      </c>
      <c r="B77" s="9"/>
      <c r="C77" s="13"/>
      <c r="D77" s="7"/>
      <c r="E77" s="9"/>
      <c r="F77" s="10"/>
      <c r="G77" s="7"/>
    </row>
    <row r="78" spans="1:7" ht="12.75">
      <c r="A78" s="55" t="s">
        <v>158</v>
      </c>
      <c r="B78" s="9"/>
      <c r="C78" s="13"/>
      <c r="D78" s="7"/>
      <c r="E78" s="9"/>
      <c r="F78" s="10"/>
      <c r="G78" s="7"/>
    </row>
    <row r="79" spans="1:7" ht="12.75">
      <c r="A79" s="12" t="s">
        <v>103</v>
      </c>
      <c r="B79" s="9"/>
      <c r="C79" s="13"/>
      <c r="D79" s="7"/>
      <c r="E79" s="9"/>
      <c r="F79" s="10"/>
      <c r="G79" s="7"/>
    </row>
    <row r="80" spans="1:7" ht="12.75">
      <c r="A80" s="12"/>
      <c r="B80" s="9"/>
      <c r="C80" s="13"/>
      <c r="D80" s="7"/>
      <c r="E80" s="9"/>
      <c r="F80" s="10"/>
      <c r="G80" s="7"/>
    </row>
    <row r="81" spans="1:7" ht="12.75">
      <c r="A81" s="42" t="s">
        <v>104</v>
      </c>
      <c r="B81" s="9"/>
      <c r="C81" s="13"/>
      <c r="D81" s="7"/>
      <c r="E81" s="9"/>
      <c r="F81" s="10"/>
      <c r="G81" s="7"/>
    </row>
    <row r="82" spans="1:7" ht="12.75">
      <c r="A82" s="42" t="s">
        <v>105</v>
      </c>
      <c r="B82" s="7"/>
      <c r="C82" s="7"/>
      <c r="D82" s="7"/>
      <c r="E82" s="7"/>
      <c r="F82" s="7"/>
      <c r="G82" s="7"/>
    </row>
  </sheetData>
  <printOptions horizontalCentered="1"/>
  <pageMargins left="0.25" right="0.25" top="0.25" bottom="0.25" header="0.5" footer="0.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melissa</cp:lastModifiedBy>
  <cp:lastPrinted>2002-05-21T17:49:42Z</cp:lastPrinted>
  <dcterms:created xsi:type="dcterms:W3CDTF">2002-01-22T15:27:53Z</dcterms:created>
  <dcterms:modified xsi:type="dcterms:W3CDTF">2002-05-28T12:00:33Z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