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5" i="1"/>
  <c r="C35" i="1"/>
  <c r="B36" i="1"/>
  <c r="C36" i="1"/>
  <c r="B37" i="1"/>
  <c r="C37" i="1"/>
  <c r="B38" i="1"/>
  <c r="C38" i="1"/>
  <c r="B39" i="1"/>
  <c r="C39" i="1"/>
  <c r="E8" i="1"/>
  <c r="F8" i="1"/>
  <c r="E9" i="1"/>
  <c r="F9" i="1"/>
  <c r="E10" i="1"/>
  <c r="F10" i="1"/>
  <c r="E11" i="1"/>
  <c r="F11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5" i="1"/>
  <c r="F35" i="1"/>
  <c r="E36" i="1"/>
  <c r="F36" i="1"/>
  <c r="E37" i="1"/>
  <c r="F37" i="1"/>
  <c r="E38" i="1"/>
  <c r="F38" i="1"/>
  <c r="E39" i="1"/>
  <c r="F39" i="1"/>
  <c r="I32" i="7" l="1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32" i="1" l="1"/>
  <c r="H30" i="1"/>
  <c r="H28" i="1"/>
  <c r="H26" i="1"/>
  <c r="H24" i="1"/>
  <c r="I31" i="1"/>
  <c r="I29" i="1"/>
  <c r="H22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I10" i="7"/>
  <c r="H10" i="7"/>
  <c r="I9" i="7"/>
  <c r="H9" i="7"/>
  <c r="I8" i="7"/>
  <c r="H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G35" i="1"/>
  <c r="D36" i="1"/>
  <c r="D35" i="1"/>
  <c r="H39" i="7"/>
  <c r="H38" i="7"/>
  <c r="H37" i="7"/>
  <c r="H36" i="7"/>
  <c r="H35" i="7"/>
  <c r="I39" i="7"/>
  <c r="I38" i="7"/>
  <c r="I37" i="7"/>
  <c r="I36" i="7"/>
  <c r="I35" i="7"/>
  <c r="I39" i="6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9" i="1" l="1"/>
  <c r="I36" i="1"/>
  <c r="H36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D8" i="1" l="1"/>
  <c r="D10" i="1" l="1"/>
  <c r="D11" i="1"/>
  <c r="D9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<sst xmlns="http://schemas.openxmlformats.org/spreadsheetml/2006/main" count="119" uniqueCount="49">
  <si>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</si>
  <si>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</si>
  <si>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</si>
  <si>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</si>
  <si>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</si>
  <si>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</si>
  <si>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</si>
  <si>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</si>
  <si>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</si>
  <si>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</si>
  <si>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</si>
  <si>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</si>
  <si>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</si>
  <si>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</si>
  <si>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</si>
  <si>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</si>
  <si>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</si>
  <si>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</si>
  <si>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</si>
  <si>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</si>
  <si>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</si>
  <si>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</si>
  <si>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</si>
  <si>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</si>
  <si>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</si>
  <si>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</si>
  <si>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</si>
  <si>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</si>
  <si>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</si>
  <si>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</si>
  <si>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</si>
  <si>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</si>
  <si>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</si>
  <si>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</si>
  <si>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</si>
  <si>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</si>
  <si>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</si>
  <si>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</si>
  <si>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</si>
  <si>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</si>
  <si>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</si>
  <si>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</si>
  <si>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</si>
  <si>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</si>
  <si>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Worcester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</si>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</sst>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A3" sqref="A3"/>
    </sheetView>
  </sheetViews>
  <sheetFormatPr defaultRowHeight="14.4" x14ac:dyDescent="0.3"/>
  <cols>
    <col min="1" max="1" width="48" customWidth="1"/>
    <col min="2" max="9" width="13.109375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2236</v>
      </c>
      <c r="C8" s="18">
        <f>((SQRT((Intra!C8/1.645)^2+(Inter!C8/1.645)^2+(Foreign!C8/1.645)^2))*1.645)</f>
        <v>512.14158198685652</v>
      </c>
      <c r="D8" s="19">
        <f t="shared" ref="D8:D11" si="0">B8/B$8</f>
        <v>1</v>
      </c>
      <c r="E8" s="17">
        <f>Intra!E8+Inter!E8+Foreign!E8</f>
        <v>1808</v>
      </c>
      <c r="F8" s="18">
        <f>((SQRT((Intra!F8/1.645)^2+(Inter!F8/1.645)^2+(Foreign!F8/1.645)^2))*1.645)</f>
        <v>440.88207039978391</v>
      </c>
      <c r="G8" s="19">
        <f>E8/E$8</f>
        <v>1</v>
      </c>
      <c r="H8" s="38">
        <f>Intra!H8+Inter!H8+Foreign!H8</f>
        <v>428</v>
      </c>
      <c r="I8" s="39">
        <f>((SQRT((Intra!I8/1.645)^2+(Inter!I8/1.645)^2+(Foreign!I8/1.645)^2))*1.645)</f>
        <v>675.77067115997284</v>
      </c>
      <c r="K8" s="6"/>
    </row>
    <row r="9" spans="1:11" x14ac:dyDescent="0.3">
      <c r="A9" s="32" t="s">
        <v>18</v>
      </c>
      <c r="B9" s="17">
        <f>Intra!B9+Inter!B9+Foreign!B9</f>
        <v>2190</v>
      </c>
      <c r="C9" s="18">
        <f>((SQRT((Intra!C9/1.645)^2+(Inter!C9/1.645)^2+(Foreign!C9/1.645)^2))*1.645)</f>
        <v>510.81601384451528</v>
      </c>
      <c r="D9" s="19">
        <f t="shared" si="0"/>
        <v>0.97942754919499109</v>
      </c>
      <c r="E9" s="17">
        <f>Intra!E9+Inter!E9+Foreign!E9</f>
        <v>1489</v>
      </c>
      <c r="F9" s="18">
        <f>((SQRT((Intra!F9/1.645)^2+(Inter!F9/1.645)^2+(Foreign!F9/1.645)^2))*1.645)</f>
        <v>386.90696556148998</v>
      </c>
      <c r="G9" s="19">
        <f>E9/E$8</f>
        <v>0.82356194690265483</v>
      </c>
      <c r="H9" s="38">
        <f>Intra!H9+Inter!H9+Foreign!H9</f>
        <v>701</v>
      </c>
      <c r="I9" s="39">
        <f>((SQRT((Intra!I9/1.645)^2+(Inter!I9/1.645)^2+(Foreign!I9/1.645)^2))*1.645)</f>
        <v>640.80418225851179</v>
      </c>
      <c r="K9" s="6"/>
    </row>
    <row r="10" spans="1:11" ht="28.8" x14ac:dyDescent="0.3">
      <c r="A10" s="32" t="s">
        <v>19</v>
      </c>
      <c r="B10" s="17">
        <f>Intra!B10+Inter!B10+Foreign!B10</f>
        <v>28</v>
      </c>
      <c r="C10" s="18">
        <f>((SQRT((Intra!C10/1.645)^2+(Inter!C10/1.645)^2+(Foreign!C10/1.645)^2))*1.645)</f>
        <v>26.925824035672523</v>
      </c>
      <c r="D10" s="19">
        <f t="shared" si="0"/>
        <v>1.2522361359570662E-2</v>
      </c>
      <c r="E10" s="17">
        <f>Intra!E10+Inter!E10+Foreign!E10</f>
        <v>167</v>
      </c>
      <c r="F10" s="18">
        <f>((SQRT((Intra!F10/1.645)^2+(Inter!F10/1.645)^2+(Foreign!F10/1.645)^2))*1.645)</f>
        <v>137.87675656179326</v>
      </c>
      <c r="G10" s="19">
        <f>E10/E$8</f>
        <v>9.2367256637168146E-2</v>
      </c>
      <c r="H10" s="38">
        <f>Intra!H10+Inter!H10+Foreign!H10</f>
        <v>-139</v>
      </c>
      <c r="I10" s="39">
        <f>((SQRT((Intra!I10/1.645)^2+(Inter!I10/1.645)^2+(Foreign!I10/1.645)^2))*1.645)</f>
        <v>140.48131548359018</v>
      </c>
      <c r="K10" s="6"/>
    </row>
    <row r="11" spans="1:11" ht="28.8" x14ac:dyDescent="0.3">
      <c r="A11" s="32" t="s">
        <v>20</v>
      </c>
      <c r="B11" s="17">
        <f>Intra!B11+Inter!B11+Foreign!B11</f>
        <v>18</v>
      </c>
      <c r="C11" s="18">
        <f>((SQRT((Intra!C11/1.645)^2+(Inter!C11/1.645)^2+(Foreign!C11/1.645)^2))*1.645)</f>
        <v>19.104973174542799</v>
      </c>
      <c r="D11" s="19">
        <f t="shared" si="0"/>
        <v>8.0500894454382833E-3</v>
      </c>
      <c r="E11" s="17">
        <f>Intra!E11+Inter!E11+Foreign!E11</f>
        <v>152</v>
      </c>
      <c r="F11" s="18">
        <f>((SQRT((Intra!F11/1.645)^2+(Inter!F11/1.645)^2+(Foreign!F11/1.645)^2))*1.645)</f>
        <v>160.02812252851058</v>
      </c>
      <c r="G11" s="19">
        <f>E11/E$8</f>
        <v>8.4070796460176997E-2</v>
      </c>
      <c r="H11" s="38">
        <f>Intra!H11+Inter!H11+Foreign!H11</f>
        <v>-134</v>
      </c>
      <c r="I11" s="39">
        <f>((SQRT((Intra!I11/1.645)^2+(Inter!I11/1.645)^2+(Foreign!I11/1.645)^2))*1.645)</f>
        <v>161.1645122227595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2324</v>
      </c>
      <c r="C14" s="18">
        <f>((SQRT((Intra!C14/1.645)^2+(Inter!C14/1.645)^2+(Foreign!C14/1.645)^2))*1.645)</f>
        <v>516.07460700949036</v>
      </c>
      <c r="D14" s="19">
        <f>B14/B$14</f>
        <v>1</v>
      </c>
      <c r="E14" s="17">
        <f>Intra!E14+Inter!E14+Foreign!E14</f>
        <v>1941</v>
      </c>
      <c r="F14" s="18">
        <f>((SQRT((Intra!F14/1.645)^2+(Inter!F14/1.645)^2+(Foreign!F14/1.645)^2))*1.645)</f>
        <v>451.99115035584492</v>
      </c>
      <c r="G14" s="19">
        <f>E14/E$14</f>
        <v>1</v>
      </c>
      <c r="H14" s="17">
        <f>Intra!H14+Inter!H14+Foreign!H14</f>
        <v>383</v>
      </c>
      <c r="I14" s="22">
        <f>((SQRT((Intra!I14/1.645)^2+(Inter!I14/1.645)^2+(Foreign!I14/1.645)^2))*1.645)</f>
        <v>686.02405205648586</v>
      </c>
    </row>
    <row r="15" spans="1:11" ht="28.8" x14ac:dyDescent="0.3">
      <c r="A15" s="20" t="s">
        <v>21</v>
      </c>
      <c r="B15" s="17">
        <f>Intra!B15+Inter!B15+Foreign!B15</f>
        <v>1187</v>
      </c>
      <c r="C15" s="18">
        <f>((SQRT((Intra!C15/1.645)^2+(Inter!C15/1.645)^2+(Foreign!C15/1.645)^2))*1.645)</f>
        <v>321</v>
      </c>
      <c r="D15" s="19">
        <f>B15/B$14</f>
        <v>0.51075731497418242</v>
      </c>
      <c r="E15" s="17">
        <f>Intra!E15+Inter!E15+Foreign!E15</f>
        <v>926</v>
      </c>
      <c r="F15" s="18">
        <f>((SQRT((Intra!F15/1.645)^2+(Inter!F15/1.645)^2+(Foreign!F15/1.645)^2))*1.645)</f>
        <v>332</v>
      </c>
      <c r="G15" s="19">
        <f>E15/E$14</f>
        <v>0.47707367336424522</v>
      </c>
      <c r="H15" s="17">
        <f>Intra!H15+Inter!H15+Foreign!H15</f>
        <v>261</v>
      </c>
      <c r="I15" s="22">
        <f>((SQRT((Intra!I15/1.645)^2+(Inter!I15/1.645)^2+(Foreign!I15/1.645)^2))*1.645)</f>
        <v>461.80623642389241</v>
      </c>
    </row>
    <row r="16" spans="1:11" ht="28.8" x14ac:dyDescent="0.3">
      <c r="A16" s="20" t="s">
        <v>22</v>
      </c>
      <c r="B16" s="17">
        <f>Intra!B16+Inter!B16+Foreign!B16</f>
        <v>275</v>
      </c>
      <c r="C16" s="18">
        <f>((SQRT((Intra!C16/1.645)^2+(Inter!C16/1.645)^2+(Foreign!C16/1.645)^2))*1.645)</f>
        <v>223</v>
      </c>
      <c r="D16" s="19">
        <f t="shared" ref="D16:D20" si="1">B16/B$14</f>
        <v>0.11833046471600689</v>
      </c>
      <c r="E16" s="17">
        <f>Intra!E16+Inter!E16+Foreign!E16</f>
        <v>116</v>
      </c>
      <c r="F16" s="18">
        <f>((SQRT((Intra!F16/1.645)^2+(Inter!F16/1.645)^2+(Foreign!F16/1.645)^2))*1.645)</f>
        <v>139</v>
      </c>
      <c r="G16" s="19">
        <f t="shared" ref="G16:G20" si="2">E16/E$14</f>
        <v>5.9763008758371976E-2</v>
      </c>
      <c r="H16" s="17">
        <f>Intra!H16+Inter!H16+Foreign!H16</f>
        <v>159</v>
      </c>
      <c r="I16" s="22">
        <f>((SQRT((Intra!I16/1.645)^2+(Inter!I16/1.645)^2+(Foreign!I16/1.645)^2))*1.645)</f>
        <v>262.77366686941826</v>
      </c>
    </row>
    <row r="17" spans="1:9" ht="28.8" x14ac:dyDescent="0.3">
      <c r="A17" s="20" t="s">
        <v>23</v>
      </c>
      <c r="B17" s="17">
        <f>Intra!B17+Inter!B17+Foreign!B17</f>
        <v>330</v>
      </c>
      <c r="C17" s="18">
        <f>((SQRT((Intra!C17/1.645)^2+(Inter!C17/1.645)^2+(Foreign!C17/1.645)^2))*1.645)</f>
        <v>296</v>
      </c>
      <c r="D17" s="19">
        <f t="shared" si="1"/>
        <v>0.14199655765920827</v>
      </c>
      <c r="E17" s="17">
        <f>Intra!E17+Inter!E17+Foreign!E17</f>
        <v>120</v>
      </c>
      <c r="F17" s="18">
        <f>((SQRT((Intra!F17/1.645)^2+(Inter!F17/1.645)^2+(Foreign!F17/1.645)^2))*1.645)</f>
        <v>93</v>
      </c>
      <c r="G17" s="19">
        <f t="shared" si="2"/>
        <v>6.1823802163833076E-2</v>
      </c>
      <c r="H17" s="17">
        <f>Intra!H17+Inter!H17+Foreign!H17</f>
        <v>210</v>
      </c>
      <c r="I17" s="22">
        <f>((SQRT((Intra!I17/1.645)^2+(Inter!I17/1.645)^2+(Foreign!I17/1.645)^2))*1.645)</f>
        <v>310.2660148968946</v>
      </c>
    </row>
    <row r="18" spans="1:9" ht="28.8" x14ac:dyDescent="0.3">
      <c r="A18" s="20" t="s">
        <v>24</v>
      </c>
      <c r="B18" s="17">
        <f>Intra!B18+Inter!B18+Foreign!B18</f>
        <v>465</v>
      </c>
      <c r="C18" s="18">
        <f>((SQRT((Intra!C18/1.645)^2+(Inter!C18/1.645)^2+(Foreign!C18/1.645)^2))*1.645)</f>
        <v>157.63248396190423</v>
      </c>
      <c r="D18" s="19">
        <f t="shared" si="1"/>
        <v>0.20008605851979347</v>
      </c>
      <c r="E18" s="17">
        <f>Intra!E18+Inter!E18+Foreign!E18</f>
        <v>636</v>
      </c>
      <c r="F18" s="18">
        <f>((SQRT((Intra!F18/1.645)^2+(Inter!F18/1.645)^2+(Foreign!F18/1.645)^2))*1.645)</f>
        <v>228.58915109864685</v>
      </c>
      <c r="G18" s="19">
        <f t="shared" si="2"/>
        <v>0.32766615146831529</v>
      </c>
      <c r="H18" s="17">
        <f>Intra!H18+Inter!H18+Foreign!H18</f>
        <v>-171</v>
      </c>
      <c r="I18" s="22">
        <f>((SQRT((Intra!I18/1.645)^2+(Inter!I18/1.645)^2+(Foreign!I18/1.645)^2))*1.645)</f>
        <v>277.67066823847279</v>
      </c>
    </row>
    <row r="19" spans="1:9" x14ac:dyDescent="0.3">
      <c r="A19" s="20" t="s">
        <v>25</v>
      </c>
      <c r="B19" s="17">
        <f>Intra!B19+Inter!B19+Foreign!B19</f>
        <v>0</v>
      </c>
      <c r="C19" s="18">
        <f>((SQRT((Intra!C19/1.645)^2+(Inter!C19/1.645)^2+(Foreign!C19/1.645)^2))*1.645)</f>
        <v>0</v>
      </c>
      <c r="D19" s="19">
        <f t="shared" si="1"/>
        <v>0</v>
      </c>
      <c r="E19" s="17">
        <f>Intra!E19+Inter!E19+Foreign!E19</f>
        <v>0</v>
      </c>
      <c r="F19" s="18">
        <f>((SQRT((Intra!F19/1.645)^2+(Inter!F19/1.645)^2+(Foreign!F19/1.645)^2))*1.645)</f>
        <v>0</v>
      </c>
      <c r="G19" s="19">
        <f t="shared" si="2"/>
        <v>0</v>
      </c>
      <c r="H19" s="17">
        <f>Intra!H19+Inter!H19+Foreign!H19</f>
        <v>0</v>
      </c>
      <c r="I19" s="22">
        <f>((SQRT((Intra!I19/1.645)^2+(Inter!I19/1.645)^2+(Foreign!I19/1.645)^2))*1.645)</f>
        <v>0</v>
      </c>
    </row>
    <row r="20" spans="1:9" x14ac:dyDescent="0.3">
      <c r="A20" s="20" t="s">
        <v>26</v>
      </c>
      <c r="B20" s="17">
        <f>Intra!B20+Inter!B20+Foreign!B20</f>
        <v>8</v>
      </c>
      <c r="C20" s="18">
        <f>((SQRT((Intra!C20/1.645)^2+(Inter!C20/1.645)^2+(Foreign!C20/1.645)^2))*1.645)</f>
        <v>13</v>
      </c>
      <c r="D20" s="19">
        <f t="shared" si="1"/>
        <v>3.4423407917383822E-3</v>
      </c>
      <c r="E20" s="17">
        <f>Intra!E20+Inter!E20+Foreign!E20</f>
        <v>0</v>
      </c>
      <c r="F20" s="18">
        <f>((SQRT((Intra!F20/1.645)^2+(Inter!F20/1.645)^2+(Foreign!F20/1.645)^2))*1.645)</f>
        <v>0</v>
      </c>
      <c r="G20" s="19">
        <f t="shared" si="2"/>
        <v>0</v>
      </c>
      <c r="H20" s="17">
        <f>Intra!H20+Inter!H20+Foreign!H20</f>
        <v>8</v>
      </c>
      <c r="I20" s="22">
        <f>((SQRT((Intra!I20/1.645)^2+(Inter!I20/1.645)^2+(Foreign!I20/1.645)^2))*1.645)</f>
        <v>13</v>
      </c>
    </row>
    <row r="21" spans="1:9" s="5" customFormat="1" x14ac:dyDescent="0.3">
      <c r="A21" s="20" t="s">
        <v>27</v>
      </c>
      <c r="B21" s="17">
        <f>Intra!B21+Inter!B21+Foreign!B21</f>
        <v>7</v>
      </c>
      <c r="C21" s="18">
        <f>((SQRT((Intra!C21/1.645)^2+(Inter!C21/1.645)^2+(Foreign!C21/1.645)^2))*1.645)</f>
        <v>13</v>
      </c>
      <c r="D21" s="19">
        <f t="shared" ref="D21:D32" si="3">B21/B$14</f>
        <v>3.0120481927710845E-3</v>
      </c>
      <c r="E21" s="17">
        <f>Intra!E21+Inter!E21+Foreign!E21</f>
        <v>7</v>
      </c>
      <c r="F21" s="18">
        <f>((SQRT((Intra!F21/1.645)^2+(Inter!F21/1.645)^2+(Foreign!F21/1.645)^2))*1.645)</f>
        <v>9.4868329805051381</v>
      </c>
      <c r="G21" s="19">
        <f t="shared" ref="G21:G32" si="4">E21/E$14</f>
        <v>3.6063884595569293E-3</v>
      </c>
      <c r="H21" s="17">
        <f>Intra!H21+Inter!H21+Foreign!H21</f>
        <v>0</v>
      </c>
      <c r="I21" s="22">
        <f>((SQRT((Intra!I21/1.645)^2+(Inter!I21/1.645)^2+(Foreign!I21/1.645)^2))*1.645)</f>
        <v>16.093476939431081</v>
      </c>
    </row>
    <row r="22" spans="1:9" s="5" customFormat="1" ht="28.8" x14ac:dyDescent="0.3">
      <c r="A22" s="20" t="s">
        <v>28</v>
      </c>
      <c r="B22" s="17">
        <f>Intra!B22+Inter!B22+Foreign!B22</f>
        <v>0</v>
      </c>
      <c r="C22" s="18">
        <f>((SQRT((Intra!C22/1.645)^2+(Inter!C22/1.645)^2+(Foreign!C22/1.645)^2))*1.645)</f>
        <v>0</v>
      </c>
      <c r="D22" s="19">
        <f t="shared" si="3"/>
        <v>0</v>
      </c>
      <c r="E22" s="17">
        <f>Intra!E22+Inter!E22+Foreign!E22</f>
        <v>0</v>
      </c>
      <c r="F22" s="18">
        <f>((SQRT((Intra!F22/1.645)^2+(Inter!F22/1.645)^2+(Foreign!F22/1.645)^2))*1.645)</f>
        <v>0</v>
      </c>
      <c r="G22" s="19">
        <f t="shared" si="4"/>
        <v>0</v>
      </c>
      <c r="H22" s="17">
        <f>Intra!H22+Inter!H22+Foreign!H22</f>
        <v>0</v>
      </c>
      <c r="I22" s="22">
        <f>((SQRT((Intra!I22/1.645)^2+(Inter!I22/1.645)^2+(Foreign!I22/1.645)^2))*1.645)</f>
        <v>0</v>
      </c>
    </row>
    <row r="23" spans="1:9" s="5" customFormat="1" x14ac:dyDescent="0.3">
      <c r="A23" s="20" t="s">
        <v>29</v>
      </c>
      <c r="B23" s="17">
        <f>Intra!B23+Inter!B23+Foreign!B23</f>
        <v>0</v>
      </c>
      <c r="C23" s="18">
        <f>((SQRT((Intra!C23/1.645)^2+(Inter!C23/1.645)^2+(Foreign!C23/1.645)^2))*1.645)</f>
        <v>0</v>
      </c>
      <c r="D23" s="19">
        <f t="shared" si="3"/>
        <v>0</v>
      </c>
      <c r="E23" s="17">
        <f>Intra!E23+Inter!E23+Foreign!E23</f>
        <v>0</v>
      </c>
      <c r="F23" s="18">
        <f>((SQRT((Intra!F23/1.645)^2+(Inter!F23/1.645)^2+(Foreign!F23/1.645)^2))*1.645)</f>
        <v>0</v>
      </c>
      <c r="G23" s="19">
        <f t="shared" si="4"/>
        <v>0</v>
      </c>
      <c r="H23" s="17">
        <f>Intra!H23+Inter!H23+Foreign!H23</f>
        <v>0</v>
      </c>
      <c r="I23" s="22">
        <f>((SQRT((Intra!I23/1.645)^2+(Inter!I23/1.645)^2+(Foreign!I23/1.645)^2))*1.645)</f>
        <v>0</v>
      </c>
    </row>
    <row r="24" spans="1:9" s="5" customFormat="1" x14ac:dyDescent="0.3">
      <c r="A24" s="20" t="s">
        <v>30</v>
      </c>
      <c r="B24" s="17">
        <f>Intra!B24+Inter!B24+Foreign!B24</f>
        <v>4</v>
      </c>
      <c r="C24" s="18">
        <f>((SQRT((Intra!C24/1.645)^2+(Inter!C24/1.645)^2+(Foreign!C24/1.645)^2))*1.645)</f>
        <v>7</v>
      </c>
      <c r="D24" s="19">
        <f t="shared" si="3"/>
        <v>1.7211703958691911E-3</v>
      </c>
      <c r="E24" s="17">
        <f>Intra!E24+Inter!E24+Foreign!E24</f>
        <v>11</v>
      </c>
      <c r="F24" s="18">
        <f>((SQRT((Intra!F24/1.645)^2+(Inter!F24/1.645)^2+(Foreign!F24/1.645)^2))*1.645)</f>
        <v>17</v>
      </c>
      <c r="G24" s="19">
        <f t="shared" si="4"/>
        <v>5.6671818650180323E-3</v>
      </c>
      <c r="H24" s="17">
        <f>Intra!H24+Inter!H24+Foreign!H24</f>
        <v>-7</v>
      </c>
      <c r="I24" s="22">
        <f>((SQRT((Intra!I24/1.645)^2+(Inter!I24/1.645)^2+(Foreign!I24/1.645)^2))*1.645)</f>
        <v>18.384776310850235</v>
      </c>
    </row>
    <row r="25" spans="1:9" s="5" customFormat="1" x14ac:dyDescent="0.3">
      <c r="A25" s="20" t="s">
        <v>31</v>
      </c>
      <c r="B25" s="17">
        <f>Intra!B25+Inter!B25+Foreign!B25</f>
        <v>4</v>
      </c>
      <c r="C25" s="18">
        <f>((SQRT((Intra!C25/1.645)^2+(Inter!C25/1.645)^2+(Foreign!C25/1.645)^2))*1.645)</f>
        <v>6</v>
      </c>
      <c r="D25" s="19">
        <f t="shared" si="3"/>
        <v>1.7211703958691911E-3</v>
      </c>
      <c r="E25" s="17">
        <f>Intra!E25+Inter!E25+Foreign!E25</f>
        <v>0</v>
      </c>
      <c r="F25" s="18">
        <f>((SQRT((Intra!F25/1.645)^2+(Inter!F25/1.645)^2+(Foreign!F25/1.645)^2))*1.645)</f>
        <v>0</v>
      </c>
      <c r="G25" s="19">
        <f t="shared" si="4"/>
        <v>0</v>
      </c>
      <c r="H25" s="17">
        <f>Intra!H25+Inter!H25+Foreign!H25</f>
        <v>4</v>
      </c>
      <c r="I25" s="22">
        <f>((SQRT((Intra!I25/1.645)^2+(Inter!I25/1.645)^2+(Foreign!I25/1.645)^2))*1.645)</f>
        <v>6</v>
      </c>
    </row>
    <row r="26" spans="1:9" s="5" customFormat="1" x14ac:dyDescent="0.3">
      <c r="A26" s="20" t="s">
        <v>32</v>
      </c>
      <c r="B26" s="17">
        <f>Intra!B26+Inter!B26+Foreign!B26</f>
        <v>11</v>
      </c>
      <c r="C26" s="18">
        <f>((SQRT((Intra!C26/1.645)^2+(Inter!C26/1.645)^2+(Foreign!C26/1.645)^2))*1.645)</f>
        <v>18</v>
      </c>
      <c r="D26" s="19">
        <f t="shared" si="3"/>
        <v>4.7332185886402754E-3</v>
      </c>
      <c r="E26" s="17">
        <f>Intra!E26+Inter!E26+Foreign!E26</f>
        <v>0</v>
      </c>
      <c r="F26" s="18">
        <f>((SQRT((Intra!F26/1.645)^2+(Inter!F26/1.645)^2+(Foreign!F26/1.645)^2))*1.645)</f>
        <v>0</v>
      </c>
      <c r="G26" s="19">
        <f t="shared" si="4"/>
        <v>0</v>
      </c>
      <c r="H26" s="17">
        <f>Intra!H26+Inter!H26+Foreign!H26</f>
        <v>11</v>
      </c>
      <c r="I26" s="22">
        <f>((SQRT((Intra!I26/1.645)^2+(Inter!I26/1.645)^2+(Foreign!I26/1.645)^2))*1.645)</f>
        <v>18</v>
      </c>
    </row>
    <row r="27" spans="1:9" s="5" customFormat="1" x14ac:dyDescent="0.3">
      <c r="A27" s="20" t="s">
        <v>33</v>
      </c>
      <c r="B27" s="17">
        <f>Intra!B27+Inter!B27+Foreign!B27</f>
        <v>3</v>
      </c>
      <c r="C27" s="18">
        <f>((SQRT((Intra!C27/1.645)^2+(Inter!C27/1.645)^2+(Foreign!C27/1.645)^2))*1.645)</f>
        <v>5</v>
      </c>
      <c r="D27" s="19">
        <f t="shared" si="3"/>
        <v>1.2908777969018934E-3</v>
      </c>
      <c r="E27" s="17">
        <f>Intra!E27+Inter!E27+Foreign!E27</f>
        <v>0</v>
      </c>
      <c r="F27" s="18">
        <f>((SQRT((Intra!F27/1.645)^2+(Inter!F27/1.645)^2+(Foreign!F27/1.645)^2))*1.645)</f>
        <v>0</v>
      </c>
      <c r="G27" s="19">
        <f t="shared" si="4"/>
        <v>0</v>
      </c>
      <c r="H27" s="17">
        <f>Intra!H27+Inter!H27+Foreign!H27</f>
        <v>3</v>
      </c>
      <c r="I27" s="22">
        <f>((SQRT((Intra!I27/1.645)^2+(Inter!I27/1.645)^2+(Foreign!I27/1.645)^2))*1.645)</f>
        <v>5</v>
      </c>
    </row>
    <row r="28" spans="1:9" s="5" customFormat="1" x14ac:dyDescent="0.3">
      <c r="A28" s="20" t="s">
        <v>34</v>
      </c>
      <c r="B28" s="17">
        <f>Intra!B28+Inter!B28+Foreign!B28</f>
        <v>3</v>
      </c>
      <c r="C28" s="18">
        <f>((SQRT((Intra!C28/1.645)^2+(Inter!C28/1.645)^2+(Foreign!C28/1.645)^2))*1.645)</f>
        <v>5</v>
      </c>
      <c r="D28" s="19">
        <f t="shared" si="3"/>
        <v>1.2908777969018934E-3</v>
      </c>
      <c r="E28" s="17">
        <f>Intra!E28+Inter!E28+Foreign!E28</f>
        <v>105</v>
      </c>
      <c r="F28" s="18">
        <f>((SQRT((Intra!F28/1.645)^2+(Inter!F28/1.645)^2+(Foreign!F28/1.645)^2))*1.645)</f>
        <v>112.99999999999999</v>
      </c>
      <c r="G28" s="19">
        <f t="shared" si="4"/>
        <v>5.4095826893353939E-2</v>
      </c>
      <c r="H28" s="17">
        <f>Intra!H28+Inter!H28+Foreign!H28</f>
        <v>-102</v>
      </c>
      <c r="I28" s="22">
        <f>((SQRT((Intra!I28/1.645)^2+(Inter!I28/1.645)^2+(Foreign!I28/1.645)^2))*1.645)</f>
        <v>113.11056537742175</v>
      </c>
    </row>
    <row r="29" spans="1:9" s="5" customFormat="1" x14ac:dyDescent="0.3">
      <c r="A29" s="20" t="s">
        <v>35</v>
      </c>
      <c r="B29" s="17">
        <f>Intra!B29+Inter!B29+Foreign!B29</f>
        <v>3</v>
      </c>
      <c r="C29" s="18">
        <f>((SQRT((Intra!C29/1.645)^2+(Inter!C29/1.645)^2+(Foreign!C29/1.645)^2))*1.645)</f>
        <v>5</v>
      </c>
      <c r="D29" s="19">
        <f t="shared" si="3"/>
        <v>1.2908777969018934E-3</v>
      </c>
      <c r="E29" s="17">
        <f>Intra!E29+Inter!E29+Foreign!E29</f>
        <v>12</v>
      </c>
      <c r="F29" s="18">
        <f>((SQRT((Intra!F29/1.645)^2+(Inter!F29/1.645)^2+(Foreign!F29/1.645)^2))*1.645)</f>
        <v>19</v>
      </c>
      <c r="G29" s="19">
        <f t="shared" si="4"/>
        <v>6.1823802163833074E-3</v>
      </c>
      <c r="H29" s="17">
        <f>Intra!H29+Inter!H29+Foreign!H29</f>
        <v>-9</v>
      </c>
      <c r="I29" s="22">
        <f>((SQRT((Intra!I29/1.645)^2+(Inter!I29/1.645)^2+(Foreign!I29/1.645)^2))*1.645)</f>
        <v>19.646882704388499</v>
      </c>
    </row>
    <row r="30" spans="1:9" x14ac:dyDescent="0.3">
      <c r="A30" s="34" t="s">
        <v>36</v>
      </c>
      <c r="B30" s="17">
        <f>Intra!B30+Inter!B30+Foreign!B30</f>
        <v>0</v>
      </c>
      <c r="C30" s="18">
        <f>((SQRT((Intra!C30/1.645)^2+(Inter!C30/1.645)^2+(Foreign!C30/1.645)^2))*1.645)</f>
        <v>0</v>
      </c>
      <c r="D30" s="19">
        <f t="shared" si="3"/>
        <v>0</v>
      </c>
      <c r="E30" s="17">
        <f>Intra!E30+Inter!E30+Foreign!E30</f>
        <v>8</v>
      </c>
      <c r="F30" s="18">
        <f>((SQRT((Intra!F30/1.645)^2+(Inter!F30/1.645)^2+(Foreign!F30/1.645)^2))*1.645)</f>
        <v>13</v>
      </c>
      <c r="G30" s="19">
        <f t="shared" si="4"/>
        <v>4.1215868109222053E-3</v>
      </c>
      <c r="H30" s="17">
        <f>Intra!H30+Inter!H30+Foreign!H30</f>
        <v>-8</v>
      </c>
      <c r="I30" s="22">
        <f>((SQRT((Intra!I30/1.645)^2+(Inter!I30/1.645)^2+(Foreign!I30/1.645)^2))*1.645)</f>
        <v>13</v>
      </c>
    </row>
    <row r="31" spans="1:9" s="5" customFormat="1" x14ac:dyDescent="0.3">
      <c r="A31" s="35" t="s">
        <v>38</v>
      </c>
      <c r="B31" s="17">
        <f>Intra!B31+Inter!B31+Foreign!B31</f>
        <v>24</v>
      </c>
      <c r="C31" s="18">
        <f>((SQRT((Intra!C31/1.645)^2+(Inter!C31/1.645)^2+(Foreign!C31/1.645)^2))*1.645)</f>
        <v>26</v>
      </c>
      <c r="D31" s="19">
        <f t="shared" si="3"/>
        <v>1.0327022375215147E-2</v>
      </c>
      <c r="E31" s="17">
        <f>Intra!E31+Inter!E31+Foreign!E31</f>
        <v>0</v>
      </c>
      <c r="F31" s="18">
        <f>((SQRT((Intra!F31/1.645)^2+(Inter!F31/1.645)^2+(Foreign!F31/1.645)^2))*1.645)</f>
        <v>0</v>
      </c>
      <c r="G31" s="19">
        <f t="shared" si="4"/>
        <v>0</v>
      </c>
      <c r="H31" s="17">
        <f>Intra!H31+Inter!H31+Foreign!H31</f>
        <v>24</v>
      </c>
      <c r="I31" s="22">
        <f>((SQRT((Intra!I31/1.645)^2+(Inter!I31/1.645)^2+(Foreign!I31/1.645)^2))*1.645)</f>
        <v>26</v>
      </c>
    </row>
    <row r="32" spans="1:9" s="5" customFormat="1" x14ac:dyDescent="0.3">
      <c r="A32" s="34" t="s">
        <v>37</v>
      </c>
      <c r="B32" s="17">
        <f>Intra!B32+Inter!B32+Foreign!B32</f>
        <v>0</v>
      </c>
      <c r="C32" s="18">
        <f>((SQRT((Intra!C32/1.645)^2+(Inter!C32/1.645)^2+(Foreign!C32/1.645)^2))*1.645)</f>
        <v>0</v>
      </c>
      <c r="D32" s="19">
        <f t="shared" si="3"/>
        <v>0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0</v>
      </c>
      <c r="I32" s="22">
        <f>((SQRT((Intra!I32/1.645)^2+(Inter!I32/1.645)^2+(Foreign!I32/1.645)^2))*1.645)</f>
        <v>0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2324</v>
      </c>
      <c r="C35" s="18">
        <f>((SQRT((Intra!C35/1.645)^2+(Inter!C35/1.645)^2+(Foreign!C35/1.645)^2))*1.645)</f>
        <v>530.55819661937176</v>
      </c>
      <c r="D35" s="19">
        <f>B35/B$35</f>
        <v>1</v>
      </c>
      <c r="E35" s="17">
        <f>Intra!E35+Inter!E35+Foreign!E35</f>
        <v>1941</v>
      </c>
      <c r="F35" s="18">
        <f>((SQRT((Intra!F35/1.645)^2+(Inter!F35/1.645)^2+(Foreign!F35/1.645)^2))*1.645)</f>
        <v>476.32446924339291</v>
      </c>
      <c r="G35" s="19">
        <f>E35/E$35</f>
        <v>1</v>
      </c>
      <c r="H35" s="17">
        <f>Intra!H35+Inter!H35+Foreign!H35</f>
        <v>383</v>
      </c>
      <c r="I35" s="22">
        <f>((SQRT((Intra!I35/1.645)^2+(Inter!I35/1.645)^2+(Foreign!I35/1.645)^2))*1.645)</f>
        <v>713.005610076106</v>
      </c>
    </row>
    <row r="36" spans="1:9" ht="28.8" x14ac:dyDescent="0.3">
      <c r="A36" s="20" t="s">
        <v>39</v>
      </c>
      <c r="B36" s="17">
        <f>Intra!B36+Inter!B36+Foreign!B36</f>
        <v>2257</v>
      </c>
      <c r="C36" s="18">
        <f>((SQRT((Intra!C36/1.645)^2+(Inter!C36/1.645)^2+(Foreign!C36/1.645)^2))*1.645)</f>
        <v>529.18805731044233</v>
      </c>
      <c r="D36" s="19">
        <f t="shared" ref="D36:D39" si="5">B36/B$35</f>
        <v>0.97117039586919107</v>
      </c>
      <c r="E36" s="17">
        <f>Intra!E36+Inter!E36+Foreign!E36</f>
        <v>1745</v>
      </c>
      <c r="F36" s="18">
        <f>((SQRT((Intra!F36/1.645)^2+(Inter!F36/1.645)^2+(Foreign!F36/1.645)^2))*1.645)</f>
        <v>462.38728356216711</v>
      </c>
      <c r="G36" s="19">
        <f t="shared" ref="G36:G39" si="6">E36/E$35</f>
        <v>0.89902112313240601</v>
      </c>
      <c r="H36" s="17">
        <f>Intra!H36+Inter!H36+Foreign!H36</f>
        <v>512</v>
      </c>
      <c r="I36" s="22">
        <f>((SQRT((Intra!I36/1.645)^2+(Inter!I36/1.645)^2+(Foreign!I36/1.645)^2))*1.645)</f>
        <v>702.73892734073002</v>
      </c>
    </row>
    <row r="37" spans="1:9" ht="28.8" x14ac:dyDescent="0.3">
      <c r="A37" s="20" t="s">
        <v>40</v>
      </c>
      <c r="B37" s="17">
        <f>Intra!B37+Inter!B37+Foreign!B37</f>
        <v>7</v>
      </c>
      <c r="C37" s="18">
        <f>((SQRT((Intra!C37/1.645)^2+(Inter!C37/1.645)^2+(Foreign!C37/1.645)^2))*1.645)</f>
        <v>13</v>
      </c>
      <c r="D37" s="19">
        <f t="shared" si="5"/>
        <v>3.0120481927710845E-3</v>
      </c>
      <c r="E37" s="17">
        <f>Intra!E37+Inter!E37+Foreign!E37</f>
        <v>37</v>
      </c>
      <c r="F37" s="18">
        <f>((SQRT((Intra!F37/1.645)^2+(Inter!F37/1.645)^2+(Foreign!F37/1.645)^2))*1.645)</f>
        <v>60.000000000000007</v>
      </c>
      <c r="G37" s="19">
        <f t="shared" si="6"/>
        <v>1.90623390005152E-2</v>
      </c>
      <c r="H37" s="17">
        <f>Intra!H37+Inter!H37+Foreign!H37</f>
        <v>-30</v>
      </c>
      <c r="I37" s="22">
        <f>((SQRT((Intra!I37/1.645)^2+(Inter!I37/1.645)^2+(Foreign!I37/1.645)^2))*1.645)</f>
        <v>61.39218191268332</v>
      </c>
    </row>
    <row r="38" spans="1:9" ht="28.8" x14ac:dyDescent="0.3">
      <c r="A38" s="20" t="s">
        <v>41</v>
      </c>
      <c r="B38" s="17">
        <f>Intra!B38+Inter!B38+Foreign!B38</f>
        <v>27</v>
      </c>
      <c r="C38" s="18">
        <f>((SQRT((Intra!C38/1.645)^2+(Inter!C38/1.645)^2+(Foreign!C38/1.645)^2))*1.645)</f>
        <v>28</v>
      </c>
      <c r="D38" s="19">
        <f t="shared" si="5"/>
        <v>1.161790017211704E-2</v>
      </c>
      <c r="E38" s="17">
        <f>Intra!E38+Inter!E38+Foreign!E38</f>
        <v>80</v>
      </c>
      <c r="F38" s="18">
        <f>((SQRT((Intra!F38/1.645)^2+(Inter!F38/1.645)^2+(Foreign!F38/1.645)^2))*1.645)</f>
        <v>89.050547443572739</v>
      </c>
      <c r="G38" s="19">
        <f t="shared" si="6"/>
        <v>4.1215868109222051E-2</v>
      </c>
      <c r="H38" s="17">
        <f>Intra!H38+Inter!H38+Foreign!H38</f>
        <v>-53</v>
      </c>
      <c r="I38" s="22">
        <f>((SQRT((Intra!I38/1.645)^2+(Inter!I38/1.645)^2+(Foreign!I38/1.645)^2))*1.645)</f>
        <v>93.348808240919709</v>
      </c>
    </row>
    <row r="39" spans="1:9" ht="28.8" x14ac:dyDescent="0.3">
      <c r="A39" s="24" t="s">
        <v>42</v>
      </c>
      <c r="B39" s="25">
        <f>Intra!B39+Inter!B39+Foreign!B39</f>
        <v>33</v>
      </c>
      <c r="C39" s="26">
        <f>((SQRT((Intra!C39/1.645)^2+(Inter!C39/1.645)^2+(Foreign!C39/1.645)^2))*1.645)</f>
        <v>25.961509971494337</v>
      </c>
      <c r="D39" s="27">
        <f t="shared" si="5"/>
        <v>1.4199655765920827E-2</v>
      </c>
      <c r="E39" s="25">
        <f>Intra!E39+Inter!E39+Foreign!E39</f>
        <v>79</v>
      </c>
      <c r="F39" s="26">
        <f>((SQRT((Intra!F39/1.645)^2+(Inter!F39/1.645)^2+(Foreign!F39/1.645)^2))*1.645)</f>
        <v>47.169905660283021</v>
      </c>
      <c r="G39" s="27">
        <f t="shared" si="6"/>
        <v>4.0700669757856772E-2</v>
      </c>
      <c r="H39" s="25">
        <f>Intra!H39+Inter!H39+Foreign!H39</f>
        <v>-46</v>
      </c>
      <c r="I39" s="28">
        <f>((SQRT((Intra!I39/1.645)^2+(Inter!I39/1.645)^2+(Foreign!I39/1.645)^2))*1.645)</f>
        <v>53.842362503887216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Worcester County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1500</v>
      </c>
      <c r="C8" s="45">
        <v>340</v>
      </c>
      <c r="D8" s="19">
        <f>B8/B$8</f>
        <v>1</v>
      </c>
      <c r="E8" s="15">
        <v>1155</v>
      </c>
      <c r="F8" s="45">
        <v>324</v>
      </c>
      <c r="G8" s="19">
        <f t="shared" ref="G8:G10" si="0">E8/E$8</f>
        <v>1</v>
      </c>
      <c r="H8" s="38">
        <f t="shared" ref="H8:H11" si="1">B8-E8</f>
        <v>345</v>
      </c>
      <c r="I8" s="39">
        <f>((SQRT((C8/1.645)^2+(F8/1.645)^2)))*1.645</f>
        <v>469.65519266798282</v>
      </c>
    </row>
    <row r="9" spans="1:9" x14ac:dyDescent="0.3">
      <c r="A9" s="32" t="str">
        <f>Total!A9</f>
        <v>Speak only English</v>
      </c>
      <c r="B9" s="15">
        <v>1465</v>
      </c>
      <c r="C9" s="45">
        <v>338</v>
      </c>
      <c r="D9" s="19">
        <f>B9/B$8</f>
        <v>0.97666666666666668</v>
      </c>
      <c r="E9" s="15">
        <v>1114</v>
      </c>
      <c r="F9" s="45">
        <v>321</v>
      </c>
      <c r="G9" s="19">
        <f t="shared" si="0"/>
        <v>0.96450216450216453</v>
      </c>
      <c r="H9" s="38">
        <f t="shared" si="1"/>
        <v>351</v>
      </c>
      <c r="I9" s="39">
        <f t="shared" ref="I9:I11" si="2">((SQRT((C9/1.645)^2+(F9/1.645)^2)))*1.645</f>
        <v>466.13839146759841</v>
      </c>
    </row>
    <row r="10" spans="1:9" ht="28.8" x14ac:dyDescent="0.3">
      <c r="A10" s="32" t="str">
        <f>Total!A10</f>
        <v>Speak a language other than English, speak English "very well"</v>
      </c>
      <c r="B10" s="15">
        <v>24</v>
      </c>
      <c r="C10" s="45">
        <v>26</v>
      </c>
      <c r="D10" s="19">
        <f>B10/B$8</f>
        <v>1.6E-2</v>
      </c>
      <c r="E10" s="15">
        <v>39</v>
      </c>
      <c r="F10" s="45">
        <v>43</v>
      </c>
      <c r="G10" s="19">
        <f t="shared" si="0"/>
        <v>3.3766233766233764E-2</v>
      </c>
      <c r="H10" s="38">
        <f t="shared" si="1"/>
        <v>-15</v>
      </c>
      <c r="I10" s="39">
        <f t="shared" si="2"/>
        <v>50.24937810560445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11</v>
      </c>
      <c r="C11" s="45">
        <v>14</v>
      </c>
      <c r="D11" s="19">
        <f>B11/B$8</f>
        <v>7.3333333333333332E-3</v>
      </c>
      <c r="E11" s="15">
        <v>2</v>
      </c>
      <c r="F11" s="45">
        <v>3</v>
      </c>
      <c r="G11" s="19">
        <f>E11/E$8</f>
        <v>1.7316017316017316E-3</v>
      </c>
      <c r="H11" s="38">
        <f t="shared" si="1"/>
        <v>9</v>
      </c>
      <c r="I11" s="39">
        <f t="shared" si="2"/>
        <v>14.317821063276353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1571</v>
      </c>
      <c r="C14" s="47">
        <v>347</v>
      </c>
      <c r="D14" s="19">
        <f>B14/B$14</f>
        <v>1</v>
      </c>
      <c r="E14" s="48">
        <v>1228</v>
      </c>
      <c r="F14" s="48">
        <v>350</v>
      </c>
      <c r="G14" s="19">
        <f>E14/E$14</f>
        <v>1</v>
      </c>
      <c r="H14" s="17">
        <f t="shared" ref="H14:H20" si="3">B14-E14</f>
        <v>343</v>
      </c>
      <c r="I14" s="22">
        <f t="shared" ref="I14:I20" si="4">((SQRT((C14/1.645)^2+(F14/1.645)^2)))*1.645</f>
        <v>492.85799171769554</v>
      </c>
    </row>
    <row r="15" spans="1:9" ht="28.8" x14ac:dyDescent="0.3">
      <c r="A15" s="32" t="str">
        <f>Total!A15</f>
        <v>Same state as current residence and residence 1 year ago</v>
      </c>
      <c r="B15" s="46">
        <v>1187</v>
      </c>
      <c r="C15" s="47">
        <v>321</v>
      </c>
      <c r="D15" s="19">
        <f>B15/B$14</f>
        <v>0.75556970082749841</v>
      </c>
      <c r="E15" s="48">
        <v>926</v>
      </c>
      <c r="F15" s="48">
        <v>332</v>
      </c>
      <c r="G15" s="19">
        <f>E15/E$14</f>
        <v>0.75407166123778502</v>
      </c>
      <c r="H15" s="17">
        <f t="shared" si="3"/>
        <v>261</v>
      </c>
      <c r="I15" s="22">
        <f t="shared" si="4"/>
        <v>461.80623642389241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328</v>
      </c>
      <c r="C18" s="47">
        <v>128</v>
      </c>
      <c r="D18" s="19">
        <f t="shared" si="5"/>
        <v>0.20878421387651178</v>
      </c>
      <c r="E18" s="48">
        <v>277</v>
      </c>
      <c r="F18" s="48">
        <v>107</v>
      </c>
      <c r="G18" s="19">
        <f t="shared" si="6"/>
        <v>0.22557003257328989</v>
      </c>
      <c r="H18" s="17">
        <f t="shared" si="3"/>
        <v>51</v>
      </c>
      <c r="I18" s="22">
        <f t="shared" si="4"/>
        <v>166.83225107874074</v>
      </c>
    </row>
    <row r="19" spans="1:9" x14ac:dyDescent="0.3">
      <c r="A19" s="32" t="str">
        <f>Total!A19</f>
        <v>Born in U.S. Island Area</v>
      </c>
      <c r="B19" s="46">
        <v>0</v>
      </c>
      <c r="C19" s="47">
        <v>0</v>
      </c>
      <c r="D19" s="19">
        <f t="shared" si="5"/>
        <v>0</v>
      </c>
      <c r="E19" s="48">
        <v>0</v>
      </c>
      <c r="F19" s="48">
        <v>0</v>
      </c>
      <c r="G19" s="19">
        <f t="shared" si="6"/>
        <v>0</v>
      </c>
      <c r="H19" s="17">
        <f t="shared" si="3"/>
        <v>0</v>
      </c>
      <c r="I19" s="22">
        <f t="shared" si="4"/>
        <v>0</v>
      </c>
    </row>
    <row r="20" spans="1:9" x14ac:dyDescent="0.3">
      <c r="A20" s="32" t="str">
        <f>Total!A20</f>
        <v>Born in Germany</v>
      </c>
      <c r="B20" s="46">
        <v>8</v>
      </c>
      <c r="C20" s="47">
        <v>13</v>
      </c>
      <c r="D20" s="19">
        <f t="shared" si="5"/>
        <v>5.0922978994271161E-3</v>
      </c>
      <c r="E20" s="48">
        <v>0</v>
      </c>
      <c r="F20" s="48">
        <v>0</v>
      </c>
      <c r="G20" s="19">
        <f t="shared" si="6"/>
        <v>0</v>
      </c>
      <c r="H20" s="17">
        <f t="shared" si="3"/>
        <v>8</v>
      </c>
      <c r="I20" s="22">
        <f t="shared" si="4"/>
        <v>13</v>
      </c>
    </row>
    <row r="21" spans="1:9" s="5" customFormat="1" x14ac:dyDescent="0.3">
      <c r="A21" s="32" t="str">
        <f>Total!A21</f>
        <v>Born in remainder of Europe</v>
      </c>
      <c r="B21" s="46">
        <v>0</v>
      </c>
      <c r="C21" s="47">
        <v>0</v>
      </c>
      <c r="D21" s="19">
        <f t="shared" si="5"/>
        <v>0</v>
      </c>
      <c r="E21" s="48">
        <v>2</v>
      </c>
      <c r="F21" s="48">
        <v>3</v>
      </c>
      <c r="G21" s="19">
        <f t="shared" si="6"/>
        <v>1.6286644951140066E-3</v>
      </c>
      <c r="H21" s="17">
        <f t="shared" ref="H21:H32" si="7">B21-E21</f>
        <v>-2</v>
      </c>
      <c r="I21" s="22">
        <f t="shared" ref="I21:I32" si="8">((SQRT((C21/1.645)^2+(F21/1.645)^2)))*1.645</f>
        <v>3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0</v>
      </c>
      <c r="C22" s="47">
        <v>0</v>
      </c>
      <c r="D22" s="19">
        <f t="shared" si="5"/>
        <v>0</v>
      </c>
      <c r="E22" s="48">
        <v>0</v>
      </c>
      <c r="F22" s="48">
        <v>0</v>
      </c>
      <c r="G22" s="19">
        <f t="shared" si="6"/>
        <v>0</v>
      </c>
      <c r="H22" s="17">
        <f t="shared" si="7"/>
        <v>0</v>
      </c>
      <c r="I22" s="22">
        <f t="shared" si="8"/>
        <v>0</v>
      </c>
    </row>
    <row r="23" spans="1:9" s="5" customFormat="1" x14ac:dyDescent="0.3">
      <c r="A23" s="32" t="str">
        <f>Total!A23</f>
        <v>Born in India</v>
      </c>
      <c r="B23" s="46">
        <v>0</v>
      </c>
      <c r="C23" s="47">
        <v>0</v>
      </c>
      <c r="D23" s="19">
        <f t="shared" si="5"/>
        <v>0</v>
      </c>
      <c r="E23" s="48">
        <v>0</v>
      </c>
      <c r="F23" s="48">
        <v>0</v>
      </c>
      <c r="G23" s="19">
        <f t="shared" si="6"/>
        <v>0</v>
      </c>
      <c r="H23" s="17">
        <f t="shared" si="7"/>
        <v>0</v>
      </c>
      <c r="I23" s="22">
        <f t="shared" si="8"/>
        <v>0</v>
      </c>
    </row>
    <row r="24" spans="1:9" s="5" customFormat="1" x14ac:dyDescent="0.3">
      <c r="A24" s="32" t="str">
        <f>Total!A24</f>
        <v>Born in the Philippines</v>
      </c>
      <c r="B24" s="46">
        <v>0</v>
      </c>
      <c r="C24" s="47">
        <v>0</v>
      </c>
      <c r="D24" s="19">
        <f t="shared" si="5"/>
        <v>0</v>
      </c>
      <c r="E24" s="48">
        <v>11</v>
      </c>
      <c r="F24" s="48">
        <v>17</v>
      </c>
      <c r="G24" s="19">
        <f t="shared" si="6"/>
        <v>8.9576547231270363E-3</v>
      </c>
      <c r="H24" s="17">
        <f t="shared" si="7"/>
        <v>-11</v>
      </c>
      <c r="I24" s="22">
        <f t="shared" si="8"/>
        <v>17</v>
      </c>
    </row>
    <row r="25" spans="1:9" s="5" customFormat="1" x14ac:dyDescent="0.3">
      <c r="A25" s="32" t="str">
        <f>Total!A25</f>
        <v>Born in remainder of Asia</v>
      </c>
      <c r="B25" s="46">
        <v>4</v>
      </c>
      <c r="C25" s="47">
        <v>6</v>
      </c>
      <c r="D25" s="19">
        <f t="shared" si="5"/>
        <v>2.546148949713558E-3</v>
      </c>
      <c r="E25" s="48">
        <v>0</v>
      </c>
      <c r="F25" s="48">
        <v>0</v>
      </c>
      <c r="G25" s="19">
        <f t="shared" si="6"/>
        <v>0</v>
      </c>
      <c r="H25" s="17">
        <f t="shared" si="7"/>
        <v>4</v>
      </c>
      <c r="I25" s="22">
        <f t="shared" si="8"/>
        <v>6</v>
      </c>
    </row>
    <row r="26" spans="1:9" s="5" customFormat="1" x14ac:dyDescent="0.3">
      <c r="A26" s="32" t="str">
        <f>Total!A26</f>
        <v>Born in Northern America</v>
      </c>
      <c r="B26" s="46">
        <v>11</v>
      </c>
      <c r="C26" s="47">
        <v>18</v>
      </c>
      <c r="D26" s="19">
        <f t="shared" si="5"/>
        <v>7.0019096117122856E-3</v>
      </c>
      <c r="E26" s="48">
        <v>0</v>
      </c>
      <c r="F26" s="48">
        <v>0</v>
      </c>
      <c r="G26" s="19">
        <f t="shared" si="6"/>
        <v>0</v>
      </c>
      <c r="H26" s="17">
        <f t="shared" si="7"/>
        <v>11</v>
      </c>
      <c r="I26" s="22">
        <f t="shared" si="8"/>
        <v>18</v>
      </c>
    </row>
    <row r="27" spans="1:9" s="5" customFormat="1" x14ac:dyDescent="0.3">
      <c r="A27" s="32" t="str">
        <f>Total!A27</f>
        <v>Born in Mexico</v>
      </c>
      <c r="B27" s="46">
        <v>3</v>
      </c>
      <c r="C27" s="47">
        <v>5</v>
      </c>
      <c r="D27" s="19">
        <f t="shared" si="5"/>
        <v>1.9096117122851686E-3</v>
      </c>
      <c r="E27" s="48">
        <v>0</v>
      </c>
      <c r="F27" s="48">
        <v>0</v>
      </c>
      <c r="G27" s="19">
        <f t="shared" si="6"/>
        <v>0</v>
      </c>
      <c r="H27" s="17">
        <f t="shared" si="7"/>
        <v>3</v>
      </c>
      <c r="I27" s="22">
        <f t="shared" si="8"/>
        <v>5</v>
      </c>
    </row>
    <row r="28" spans="1:9" s="5" customFormat="1" x14ac:dyDescent="0.3">
      <c r="A28" s="32" t="str">
        <f>Total!A28</f>
        <v>Born in remainder of Central America</v>
      </c>
      <c r="B28" s="46">
        <v>3</v>
      </c>
      <c r="C28" s="47">
        <v>5</v>
      </c>
      <c r="D28" s="19">
        <f t="shared" si="5"/>
        <v>1.9096117122851686E-3</v>
      </c>
      <c r="E28" s="48">
        <v>0</v>
      </c>
      <c r="F28" s="48">
        <v>0</v>
      </c>
      <c r="G28" s="19">
        <f t="shared" si="6"/>
        <v>0</v>
      </c>
      <c r="H28" s="17">
        <f t="shared" si="7"/>
        <v>3</v>
      </c>
      <c r="I28" s="22">
        <f t="shared" si="8"/>
        <v>5</v>
      </c>
    </row>
    <row r="29" spans="1:9" s="5" customFormat="1" x14ac:dyDescent="0.3">
      <c r="A29" s="32" t="str">
        <f>Total!A29</f>
        <v>Born in the Caribbean</v>
      </c>
      <c r="B29" s="46">
        <v>3</v>
      </c>
      <c r="C29" s="47">
        <v>5</v>
      </c>
      <c r="D29" s="19">
        <f t="shared" si="5"/>
        <v>1.9096117122851686E-3</v>
      </c>
      <c r="E29" s="48">
        <v>12</v>
      </c>
      <c r="F29" s="48">
        <v>19</v>
      </c>
      <c r="G29" s="19">
        <f t="shared" si="6"/>
        <v>9.7719869706840382E-3</v>
      </c>
      <c r="H29" s="17">
        <f t="shared" si="7"/>
        <v>-9</v>
      </c>
      <c r="I29" s="22">
        <f t="shared" si="8"/>
        <v>19.646882704388499</v>
      </c>
    </row>
    <row r="30" spans="1:9" s="5" customFormat="1" x14ac:dyDescent="0.3">
      <c r="A30" s="42" t="str">
        <f>Total!A30</f>
        <v>Born in South America</v>
      </c>
      <c r="B30" s="46">
        <v>0</v>
      </c>
      <c r="C30" s="47">
        <v>0</v>
      </c>
      <c r="D30" s="19">
        <f t="shared" si="5"/>
        <v>0</v>
      </c>
      <c r="E30" s="48">
        <v>0</v>
      </c>
      <c r="F30" s="48">
        <v>0</v>
      </c>
      <c r="G30" s="19">
        <f t="shared" si="6"/>
        <v>0</v>
      </c>
      <c r="H30" s="17">
        <f t="shared" si="7"/>
        <v>0</v>
      </c>
      <c r="I30" s="22">
        <f t="shared" si="8"/>
        <v>0</v>
      </c>
    </row>
    <row r="31" spans="1:9" s="5" customFormat="1" x14ac:dyDescent="0.3">
      <c r="A31" s="40" t="str">
        <f>Total!A31</f>
        <v>Born in Africa</v>
      </c>
      <c r="B31" s="46">
        <v>24</v>
      </c>
      <c r="C31" s="47">
        <v>26</v>
      </c>
      <c r="D31" s="19">
        <f t="shared" si="5"/>
        <v>1.5276893698281349E-2</v>
      </c>
      <c r="E31" s="48">
        <v>0</v>
      </c>
      <c r="F31" s="48">
        <v>0</v>
      </c>
      <c r="G31" s="19">
        <f t="shared" si="6"/>
        <v>0</v>
      </c>
      <c r="H31" s="17">
        <f t="shared" si="7"/>
        <v>24</v>
      </c>
      <c r="I31" s="22">
        <f t="shared" si="8"/>
        <v>26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0</v>
      </c>
      <c r="F32" s="48">
        <v>0</v>
      </c>
      <c r="G32" s="19">
        <f t="shared" si="6"/>
        <v>0</v>
      </c>
      <c r="H32" s="17">
        <f t="shared" si="7"/>
        <v>0</v>
      </c>
      <c r="I32" s="22">
        <f t="shared" si="8"/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1571</v>
      </c>
      <c r="C35" s="18">
        <v>364</v>
      </c>
      <c r="D35" s="19">
        <f>B35/B$35</f>
        <v>1</v>
      </c>
      <c r="E35" s="17">
        <v>1228</v>
      </c>
      <c r="F35" s="18">
        <v>351</v>
      </c>
      <c r="G35" s="19">
        <f>E35/E$35</f>
        <v>1</v>
      </c>
      <c r="H35" s="17">
        <f t="shared" ref="H35:H39" si="9">B35-E35</f>
        <v>343</v>
      </c>
      <c r="I35" s="22">
        <f t="shared" ref="I35:I39" si="10">((SQRT((C35/1.645)^2+(F35/1.645)^2)))*1.645</f>
        <v>505.66490880819487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1515</v>
      </c>
      <c r="C36" s="18">
        <v>362</v>
      </c>
      <c r="D36" s="19">
        <f t="shared" ref="D36:D39" si="11">B36/B$35</f>
        <v>0.96435391470401022</v>
      </c>
      <c r="E36" s="17">
        <v>1203</v>
      </c>
      <c r="F36" s="18">
        <v>351</v>
      </c>
      <c r="G36" s="19">
        <f t="shared" ref="G36:G39" si="12">E36/E$35</f>
        <v>0.97964169381107491</v>
      </c>
      <c r="H36" s="17">
        <f t="shared" si="9"/>
        <v>312</v>
      </c>
      <c r="I36" s="22">
        <f t="shared" si="10"/>
        <v>504.22713136046133</v>
      </c>
    </row>
    <row r="37" spans="1:9" ht="28.8" x14ac:dyDescent="0.3">
      <c r="A37" s="32" t="str">
        <f>Total!A37</f>
        <v>Entered the United States (or Puerto Rico) 5 years ago or less</v>
      </c>
      <c r="B37" s="17">
        <v>0</v>
      </c>
      <c r="C37" s="18">
        <v>0</v>
      </c>
      <c r="D37" s="19">
        <f t="shared" si="11"/>
        <v>0</v>
      </c>
      <c r="E37" s="17">
        <v>0</v>
      </c>
      <c r="F37" s="18">
        <v>0</v>
      </c>
      <c r="G37" s="19">
        <f t="shared" si="12"/>
        <v>0</v>
      </c>
      <c r="H37" s="17">
        <f t="shared" si="9"/>
        <v>0</v>
      </c>
      <c r="I37" s="22">
        <f t="shared" si="10"/>
        <v>0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27</v>
      </c>
      <c r="C38" s="18">
        <v>28</v>
      </c>
      <c r="D38" s="19">
        <f t="shared" si="11"/>
        <v>1.718650541056652E-2</v>
      </c>
      <c r="E38" s="17">
        <v>2</v>
      </c>
      <c r="F38" s="18">
        <v>3</v>
      </c>
      <c r="G38" s="19">
        <f t="shared" si="12"/>
        <v>1.6286644951140066E-3</v>
      </c>
      <c r="H38" s="17">
        <f t="shared" si="9"/>
        <v>25</v>
      </c>
      <c r="I38" s="22">
        <f t="shared" si="10"/>
        <v>28.160255680657443</v>
      </c>
    </row>
    <row r="39" spans="1:9" ht="28.8" x14ac:dyDescent="0.3">
      <c r="A39" s="44" t="str">
        <f>Total!A39</f>
        <v>Entered the United States (or Puerto Rico) 16 years ago or more</v>
      </c>
      <c r="B39" s="25">
        <v>29</v>
      </c>
      <c r="C39" s="26">
        <v>25</v>
      </c>
      <c r="D39" s="27">
        <f t="shared" si="11"/>
        <v>1.8459579885423297E-2</v>
      </c>
      <c r="E39" s="25">
        <v>23</v>
      </c>
      <c r="F39" s="26">
        <v>25</v>
      </c>
      <c r="G39" s="27">
        <f t="shared" si="12"/>
        <v>1.8729641693811076E-2</v>
      </c>
      <c r="H39" s="25">
        <f t="shared" si="9"/>
        <v>6</v>
      </c>
      <c r="I39" s="28">
        <f t="shared" si="10"/>
        <v>35.355339059327378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C10" sqref="C10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Worcester County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736</v>
      </c>
      <c r="C8" s="48">
        <v>383</v>
      </c>
      <c r="D8" s="19">
        <f t="shared" ref="D8" si="0">B8/B$8</f>
        <v>1</v>
      </c>
      <c r="E8" s="48">
        <v>653</v>
      </c>
      <c r="F8" s="48">
        <v>299</v>
      </c>
      <c r="G8" s="19">
        <f t="shared" ref="G8" si="1">E8/E$8</f>
        <v>1</v>
      </c>
      <c r="H8" s="38">
        <f t="shared" ref="H8:H11" si="2">B8-E8</f>
        <v>83</v>
      </c>
      <c r="I8" s="39">
        <f t="shared" ref="I8:I11" si="3">((SQRT((C8/1.645)^2+(F8/1.645)^2)))*1.645</f>
        <v>485.89093426405884</v>
      </c>
    </row>
    <row r="9" spans="1:9" x14ac:dyDescent="0.3">
      <c r="A9" s="32" t="str">
        <f>Total!A9</f>
        <v>Speak only English</v>
      </c>
      <c r="B9" s="48">
        <v>725</v>
      </c>
      <c r="C9" s="48">
        <v>383</v>
      </c>
      <c r="D9" s="19">
        <f>B9/B$8</f>
        <v>0.98505434782608692</v>
      </c>
      <c r="E9" s="48">
        <v>375</v>
      </c>
      <c r="F9" s="48">
        <v>216</v>
      </c>
      <c r="G9" s="19">
        <f>E9/E$8</f>
        <v>0.57427258805513015</v>
      </c>
      <c r="H9" s="38">
        <f t="shared" si="2"/>
        <v>350</v>
      </c>
      <c r="I9" s="39">
        <f t="shared" si="3"/>
        <v>439.71013179138822</v>
      </c>
    </row>
    <row r="10" spans="1:9" ht="28.8" x14ac:dyDescent="0.3">
      <c r="A10" s="32" t="str">
        <f>Total!A10</f>
        <v>Speak a language other than English, speak English "very well"</v>
      </c>
      <c r="B10" s="48">
        <v>4</v>
      </c>
      <c r="C10" s="48">
        <v>7</v>
      </c>
      <c r="D10" s="19">
        <f>B10/B$8</f>
        <v>5.434782608695652E-3</v>
      </c>
      <c r="E10" s="48">
        <v>128</v>
      </c>
      <c r="F10" s="48">
        <v>131</v>
      </c>
      <c r="G10" s="19">
        <f>E10/E$8</f>
        <v>0.19601837672281777</v>
      </c>
      <c r="H10" s="38">
        <f t="shared" si="2"/>
        <v>-124</v>
      </c>
      <c r="I10" s="39">
        <f t="shared" si="3"/>
        <v>131.18688958886096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7</v>
      </c>
      <c r="C11" s="48">
        <v>13</v>
      </c>
      <c r="D11" s="19">
        <f>B11/B$8</f>
        <v>9.5108695652173919E-3</v>
      </c>
      <c r="E11" s="48">
        <v>150</v>
      </c>
      <c r="F11" s="48">
        <v>160</v>
      </c>
      <c r="G11" s="19">
        <f>E11/E$8</f>
        <v>0.22970903522205208</v>
      </c>
      <c r="H11" s="38">
        <f t="shared" si="2"/>
        <v>-143</v>
      </c>
      <c r="I11" s="39">
        <f t="shared" si="3"/>
        <v>160.52725625263767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753</v>
      </c>
      <c r="C14" s="48">
        <v>382</v>
      </c>
      <c r="D14" s="19">
        <f>B14/B$14</f>
        <v>1</v>
      </c>
      <c r="E14" s="48">
        <v>713</v>
      </c>
      <c r="F14" s="48">
        <v>286</v>
      </c>
      <c r="G14" s="19">
        <f>E14/E$14</f>
        <v>1</v>
      </c>
      <c r="H14" s="17">
        <f t="shared" ref="H14:H32" si="4">B14-E14</f>
        <v>40</v>
      </c>
      <c r="I14" s="22">
        <f t="shared" ref="I14:I32" si="5">((SQRT((C14/1.645)^2+(F14/1.645)^2)))*1.645</f>
        <v>477.20016764456398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275</v>
      </c>
      <c r="C16" s="48">
        <v>223</v>
      </c>
      <c r="D16" s="19">
        <f t="shared" ref="D16:D32" si="6">B16/B$14</f>
        <v>0.3652058432934927</v>
      </c>
      <c r="E16" s="48">
        <v>116</v>
      </c>
      <c r="F16" s="48">
        <v>139</v>
      </c>
      <c r="G16" s="19">
        <f t="shared" ref="G16:G32" si="7">E16/E$14</f>
        <v>0.16269284712482468</v>
      </c>
      <c r="H16" s="17">
        <f t="shared" si="4"/>
        <v>159</v>
      </c>
      <c r="I16" s="22">
        <f t="shared" si="5"/>
        <v>262.77366686941826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330</v>
      </c>
      <c r="C17" s="48">
        <v>296</v>
      </c>
      <c r="D17" s="19">
        <f t="shared" si="6"/>
        <v>0.43824701195219123</v>
      </c>
      <c r="E17" s="48">
        <v>120</v>
      </c>
      <c r="F17" s="48">
        <v>93</v>
      </c>
      <c r="G17" s="19">
        <f t="shared" si="7"/>
        <v>0.16830294530154277</v>
      </c>
      <c r="H17" s="17">
        <f t="shared" si="4"/>
        <v>210</v>
      </c>
      <c r="I17" s="22">
        <f t="shared" si="5"/>
        <v>310.2660148968946</v>
      </c>
    </row>
    <row r="18" spans="1:9" ht="28.8" x14ac:dyDescent="0.3">
      <c r="A18" s="32" t="str">
        <f>Total!A18</f>
        <v>Different state than current residence or residence 1 year ago</v>
      </c>
      <c r="B18" s="48">
        <v>137</v>
      </c>
      <c r="C18" s="48">
        <v>92</v>
      </c>
      <c r="D18" s="19">
        <f t="shared" si="6"/>
        <v>0.18193891102257637</v>
      </c>
      <c r="E18" s="48">
        <v>359</v>
      </c>
      <c r="F18" s="48">
        <v>202</v>
      </c>
      <c r="G18" s="19">
        <f t="shared" si="7"/>
        <v>0.50350631136044877</v>
      </c>
      <c r="H18" s="17">
        <f t="shared" si="4"/>
        <v>-222</v>
      </c>
      <c r="I18" s="22">
        <f t="shared" si="5"/>
        <v>221.9639610387236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6"/>
        <v>0</v>
      </c>
      <c r="E19" s="48">
        <v>0</v>
      </c>
      <c r="F19" s="48">
        <v>0</v>
      </c>
      <c r="G19" s="19">
        <f t="shared" si="7"/>
        <v>0</v>
      </c>
      <c r="H19" s="17">
        <f t="shared" si="4"/>
        <v>0</v>
      </c>
      <c r="I19" s="22">
        <f t="shared" si="5"/>
        <v>0</v>
      </c>
    </row>
    <row r="20" spans="1:9" x14ac:dyDescent="0.3">
      <c r="A20" s="32" t="str">
        <f>Total!A20</f>
        <v>Born in Germany</v>
      </c>
      <c r="B20" s="48">
        <v>0</v>
      </c>
      <c r="C20" s="48">
        <v>0</v>
      </c>
      <c r="D20" s="19">
        <f t="shared" si="6"/>
        <v>0</v>
      </c>
      <c r="E20" s="48">
        <v>0</v>
      </c>
      <c r="F20" s="48">
        <v>0</v>
      </c>
      <c r="G20" s="19">
        <f t="shared" si="7"/>
        <v>0</v>
      </c>
      <c r="H20" s="17">
        <f t="shared" si="4"/>
        <v>0</v>
      </c>
      <c r="I20" s="22">
        <f t="shared" si="5"/>
        <v>0</v>
      </c>
    </row>
    <row r="21" spans="1:9" x14ac:dyDescent="0.3">
      <c r="A21" s="32" t="str">
        <f>Total!A21</f>
        <v>Born in remainder of Europe</v>
      </c>
      <c r="B21" s="48">
        <v>7</v>
      </c>
      <c r="C21" s="48">
        <v>13</v>
      </c>
      <c r="D21" s="19">
        <f t="shared" si="6"/>
        <v>9.2961487383798145E-3</v>
      </c>
      <c r="E21" s="48">
        <v>5</v>
      </c>
      <c r="F21" s="48">
        <v>9</v>
      </c>
      <c r="G21" s="19">
        <f t="shared" si="7"/>
        <v>7.0126227208976155E-3</v>
      </c>
      <c r="H21" s="17">
        <f t="shared" si="4"/>
        <v>2</v>
      </c>
      <c r="I21" s="22">
        <f t="shared" si="5"/>
        <v>15.811388300841896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0</v>
      </c>
      <c r="C22" s="48">
        <v>0</v>
      </c>
      <c r="D22" s="19">
        <f t="shared" si="6"/>
        <v>0</v>
      </c>
      <c r="E22" s="48">
        <v>0</v>
      </c>
      <c r="F22" s="48">
        <v>0</v>
      </c>
      <c r="G22" s="19">
        <f t="shared" si="7"/>
        <v>0</v>
      </c>
      <c r="H22" s="17">
        <f t="shared" si="4"/>
        <v>0</v>
      </c>
      <c r="I22" s="22">
        <f t="shared" si="5"/>
        <v>0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6"/>
        <v>0</v>
      </c>
      <c r="E23" s="48">
        <v>0</v>
      </c>
      <c r="F23" s="48">
        <v>0</v>
      </c>
      <c r="G23" s="19">
        <f t="shared" si="7"/>
        <v>0</v>
      </c>
      <c r="H23" s="17">
        <f t="shared" si="4"/>
        <v>0</v>
      </c>
      <c r="I23" s="22">
        <f t="shared" si="5"/>
        <v>0</v>
      </c>
    </row>
    <row r="24" spans="1:9" x14ac:dyDescent="0.3">
      <c r="A24" s="32" t="str">
        <f>Total!A24</f>
        <v>Born in the Philippines</v>
      </c>
      <c r="B24" s="48">
        <v>4</v>
      </c>
      <c r="C24" s="48">
        <v>7</v>
      </c>
      <c r="D24" s="19">
        <f t="shared" si="6"/>
        <v>5.3120849933598934E-3</v>
      </c>
      <c r="E24" s="48">
        <v>0</v>
      </c>
      <c r="F24" s="48">
        <v>0</v>
      </c>
      <c r="G24" s="19">
        <f t="shared" si="7"/>
        <v>0</v>
      </c>
      <c r="H24" s="17">
        <f t="shared" si="4"/>
        <v>4</v>
      </c>
      <c r="I24" s="22">
        <f t="shared" si="5"/>
        <v>7</v>
      </c>
    </row>
    <row r="25" spans="1:9" x14ac:dyDescent="0.3">
      <c r="A25" s="32" t="str">
        <f>Total!A25</f>
        <v>Born in remainder of Asia</v>
      </c>
      <c r="B25" s="48">
        <v>0</v>
      </c>
      <c r="C25" s="48">
        <v>0</v>
      </c>
      <c r="D25" s="19">
        <f t="shared" si="6"/>
        <v>0</v>
      </c>
      <c r="E25" s="48">
        <v>0</v>
      </c>
      <c r="F25" s="48">
        <v>0</v>
      </c>
      <c r="G25" s="19">
        <f t="shared" si="7"/>
        <v>0</v>
      </c>
      <c r="H25" s="17">
        <f t="shared" si="4"/>
        <v>0</v>
      </c>
      <c r="I25" s="22">
        <f t="shared" si="5"/>
        <v>0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6"/>
        <v>0</v>
      </c>
      <c r="E26" s="48">
        <v>0</v>
      </c>
      <c r="F26" s="48">
        <v>0</v>
      </c>
      <c r="G26" s="19">
        <f t="shared" si="7"/>
        <v>0</v>
      </c>
      <c r="H26" s="17">
        <f t="shared" si="4"/>
        <v>0</v>
      </c>
      <c r="I26" s="22">
        <f t="shared" si="5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6"/>
        <v>0</v>
      </c>
      <c r="E27" s="48">
        <v>0</v>
      </c>
      <c r="F27" s="48">
        <v>0</v>
      </c>
      <c r="G27" s="19">
        <f t="shared" si="7"/>
        <v>0</v>
      </c>
      <c r="H27" s="17">
        <f t="shared" si="4"/>
        <v>0</v>
      </c>
      <c r="I27" s="22">
        <f t="shared" si="5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6"/>
        <v>0</v>
      </c>
      <c r="E28" s="48">
        <v>105</v>
      </c>
      <c r="F28" s="48">
        <v>113</v>
      </c>
      <c r="G28" s="19">
        <f t="shared" si="7"/>
        <v>0.14726507713884993</v>
      </c>
      <c r="H28" s="17">
        <f t="shared" si="4"/>
        <v>-105</v>
      </c>
      <c r="I28" s="22">
        <f t="shared" si="5"/>
        <v>112.99999999999999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6"/>
        <v>0</v>
      </c>
      <c r="E29" s="48">
        <v>0</v>
      </c>
      <c r="F29" s="48">
        <v>0</v>
      </c>
      <c r="G29" s="19">
        <f t="shared" si="7"/>
        <v>0</v>
      </c>
      <c r="H29" s="17">
        <f t="shared" si="4"/>
        <v>0</v>
      </c>
      <c r="I29" s="22">
        <f t="shared" si="5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6"/>
        <v>0</v>
      </c>
      <c r="E30" s="48">
        <v>8</v>
      </c>
      <c r="F30" s="48">
        <v>13</v>
      </c>
      <c r="G30" s="19">
        <f t="shared" si="7"/>
        <v>1.1220196353436185E-2</v>
      </c>
      <c r="H30" s="17">
        <f t="shared" si="4"/>
        <v>-8</v>
      </c>
      <c r="I30" s="22">
        <f t="shared" si="5"/>
        <v>13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6"/>
        <v>0</v>
      </c>
      <c r="E31" s="48">
        <v>0</v>
      </c>
      <c r="F31" s="48">
        <v>0</v>
      </c>
      <c r="G31" s="19">
        <f t="shared" si="7"/>
        <v>0</v>
      </c>
      <c r="H31" s="17">
        <f t="shared" si="4"/>
        <v>0</v>
      </c>
      <c r="I31" s="22">
        <f t="shared" si="5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753</v>
      </c>
      <c r="C35" s="18">
        <v>386</v>
      </c>
      <c r="D35" s="19">
        <f>B35/B$35</f>
        <v>1</v>
      </c>
      <c r="E35" s="17">
        <v>713</v>
      </c>
      <c r="F35" s="18">
        <v>322</v>
      </c>
      <c r="G35" s="19">
        <f>E35/E$35</f>
        <v>1</v>
      </c>
      <c r="H35" s="17">
        <f>B35-E35</f>
        <v>40</v>
      </c>
      <c r="I35" s="22">
        <f t="shared" ref="I35:I39" si="8">((SQRT((C35/1.645)^2+(F35/1.645)^2)))*1.645</f>
        <v>502.67285584164978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742</v>
      </c>
      <c r="C36" s="18">
        <v>386</v>
      </c>
      <c r="D36" s="19">
        <f t="shared" ref="D36:D39" si="9">B36/B$35</f>
        <v>0.98539176626826031</v>
      </c>
      <c r="E36" s="17">
        <v>542</v>
      </c>
      <c r="F36" s="18">
        <v>301</v>
      </c>
      <c r="G36" s="19">
        <f t="shared" ref="G36:G39" si="10">E36/E$35</f>
        <v>0.76016830294530158</v>
      </c>
      <c r="H36" s="17">
        <f t="shared" ref="H36:H39" si="11">B36-E36</f>
        <v>200</v>
      </c>
      <c r="I36" s="22">
        <f t="shared" si="8"/>
        <v>489.48646559430011</v>
      </c>
    </row>
    <row r="37" spans="1:9" ht="28.8" x14ac:dyDescent="0.3">
      <c r="A37" s="20" t="str">
        <f>Total!A37</f>
        <v>Entered the United States (or Puerto Rico) 5 years ago or less</v>
      </c>
      <c r="B37" s="17">
        <v>7</v>
      </c>
      <c r="C37" s="18">
        <v>13</v>
      </c>
      <c r="D37" s="19">
        <f t="shared" si="9"/>
        <v>9.2961487383798145E-3</v>
      </c>
      <c r="E37" s="17">
        <v>37</v>
      </c>
      <c r="F37" s="18">
        <v>60</v>
      </c>
      <c r="G37" s="19">
        <f t="shared" si="10"/>
        <v>5.1893408134642355E-2</v>
      </c>
      <c r="H37" s="17">
        <f t="shared" si="11"/>
        <v>-30</v>
      </c>
      <c r="I37" s="22">
        <f t="shared" si="8"/>
        <v>61.39218191268332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0</v>
      </c>
      <c r="C38" s="18">
        <v>0</v>
      </c>
      <c r="D38" s="19">
        <f t="shared" si="9"/>
        <v>0</v>
      </c>
      <c r="E38" s="17">
        <v>78</v>
      </c>
      <c r="F38" s="18">
        <v>89</v>
      </c>
      <c r="G38" s="19">
        <f t="shared" si="10"/>
        <v>0.1093969144460028</v>
      </c>
      <c r="H38" s="17">
        <f t="shared" si="11"/>
        <v>-78</v>
      </c>
      <c r="I38" s="22">
        <f t="shared" si="8"/>
        <v>89</v>
      </c>
    </row>
    <row r="39" spans="1:9" ht="28.8" x14ac:dyDescent="0.3">
      <c r="A39" s="24" t="str">
        <f>Total!A39</f>
        <v>Entered the United States (or Puerto Rico) 16 years ago or more</v>
      </c>
      <c r="B39" s="25">
        <v>4</v>
      </c>
      <c r="C39" s="26">
        <v>7</v>
      </c>
      <c r="D39" s="27">
        <f t="shared" si="9"/>
        <v>5.3120849933598934E-3</v>
      </c>
      <c r="E39" s="25">
        <v>56</v>
      </c>
      <c r="F39" s="26">
        <v>40</v>
      </c>
      <c r="G39" s="27">
        <f t="shared" si="10"/>
        <v>7.8541374474053294E-2</v>
      </c>
      <c r="H39" s="25">
        <f t="shared" si="11"/>
        <v>-52</v>
      </c>
      <c r="I39" s="28">
        <f t="shared" si="8"/>
        <v>40.607881008493898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Worcester County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0</v>
      </c>
      <c r="C8" s="48">
        <v>0</v>
      </c>
      <c r="D8" s="16">
        <v>0</v>
      </c>
      <c r="E8" s="17">
        <v>0</v>
      </c>
      <c r="F8" s="18">
        <v>0</v>
      </c>
      <c r="G8" s="19">
        <v>0</v>
      </c>
      <c r="H8" s="38">
        <f t="shared" ref="H8:H11" si="0">B8-E8</f>
        <v>0</v>
      </c>
      <c r="I8" s="39">
        <f t="shared" ref="I8:I9" si="1">((SQRT((C8/1.645)^2+(F8/1.645)^2)))*1.645</f>
        <v>0</v>
      </c>
    </row>
    <row r="9" spans="1:9" x14ac:dyDescent="0.3">
      <c r="A9" s="32" t="str">
        <f>Total!A9</f>
        <v>Speak only English</v>
      </c>
      <c r="B9" s="48">
        <v>0</v>
      </c>
      <c r="C9" s="48">
        <v>0</v>
      </c>
      <c r="D9" s="16">
        <v>0</v>
      </c>
      <c r="E9" s="17">
        <v>0</v>
      </c>
      <c r="F9" s="18">
        <v>0</v>
      </c>
      <c r="G9" s="19">
        <v>0</v>
      </c>
      <c r="H9" s="38">
        <f t="shared" si="0"/>
        <v>0</v>
      </c>
      <c r="I9" s="39">
        <f t="shared" si="1"/>
        <v>0</v>
      </c>
    </row>
    <row r="10" spans="1:9" ht="28.8" x14ac:dyDescent="0.3">
      <c r="A10" s="32" t="str">
        <f>Total!A10</f>
        <v>Speak a language other than English, speak English "very well"</v>
      </c>
      <c r="B10" s="48">
        <v>0</v>
      </c>
      <c r="C10" s="48">
        <v>0</v>
      </c>
      <c r="D10" s="16">
        <v>0</v>
      </c>
      <c r="E10" s="17">
        <v>0</v>
      </c>
      <c r="F10" s="18">
        <v>0</v>
      </c>
      <c r="G10" s="19">
        <v>0</v>
      </c>
      <c r="H10" s="38">
        <f t="shared" si="0"/>
        <v>0</v>
      </c>
      <c r="I10" s="39">
        <f>((SQRT((C10/1.645)^2+(F10/1.645)^2)))*1.645</f>
        <v>0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0</v>
      </c>
      <c r="C11" s="48">
        <v>0</v>
      </c>
      <c r="D11" s="16">
        <v>0</v>
      </c>
      <c r="E11" s="17">
        <v>0</v>
      </c>
      <c r="F11" s="18">
        <v>0</v>
      </c>
      <c r="G11" s="19">
        <v>0</v>
      </c>
      <c r="H11" s="38">
        <f t="shared" si="0"/>
        <v>0</v>
      </c>
      <c r="I11" s="39">
        <f>((SQRT((C11/1.645)^2+(F11/1.645)^2)))*1.645</f>
        <v>0</v>
      </c>
    </row>
    <row r="12" spans="1:9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/>
      <c r="C13" s="12"/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0</v>
      </c>
      <c r="C14" s="48">
        <v>0</v>
      </c>
      <c r="D14" s="19">
        <v>0</v>
      </c>
      <c r="E14" s="48">
        <v>0</v>
      </c>
      <c r="F14" s="48">
        <v>0</v>
      </c>
      <c r="G14" s="19">
        <v>0</v>
      </c>
      <c r="H14" s="17">
        <f t="shared" ref="H14:H32" si="2">B14-E14</f>
        <v>0</v>
      </c>
      <c r="I14" s="22">
        <f t="shared" ref="I14:I32" si="3">((SQRT((C14/1.645)^2+(F14/1.645)^2)))*1.645</f>
        <v>0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0</v>
      </c>
      <c r="C16" s="48">
        <v>0</v>
      </c>
      <c r="D16" s="19">
        <v>0</v>
      </c>
      <c r="E16" s="48">
        <v>0</v>
      </c>
      <c r="F16" s="48">
        <v>0</v>
      </c>
      <c r="G16" s="19">
        <v>0</v>
      </c>
      <c r="H16" s="17">
        <f t="shared" si="2"/>
        <v>0</v>
      </c>
      <c r="I16" s="22">
        <f t="shared" si="3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0</v>
      </c>
      <c r="C18" s="48">
        <v>0</v>
      </c>
      <c r="D18" s="19">
        <v>0</v>
      </c>
      <c r="E18" s="48">
        <v>0</v>
      </c>
      <c r="F18" s="48">
        <v>0</v>
      </c>
      <c r="G18" s="19">
        <v>0</v>
      </c>
      <c r="H18" s="17">
        <f t="shared" si="2"/>
        <v>0</v>
      </c>
      <c r="I18" s="22">
        <f t="shared" si="3"/>
        <v>0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0</v>
      </c>
      <c r="C20" s="48">
        <v>0</v>
      </c>
      <c r="D20" s="19">
        <v>0</v>
      </c>
      <c r="E20" s="48">
        <v>0</v>
      </c>
      <c r="F20" s="48">
        <v>0</v>
      </c>
      <c r="G20" s="19">
        <v>0</v>
      </c>
      <c r="H20" s="17">
        <f t="shared" si="2"/>
        <v>0</v>
      </c>
      <c r="I20" s="22">
        <f t="shared" si="3"/>
        <v>0</v>
      </c>
    </row>
    <row r="21" spans="1:9" x14ac:dyDescent="0.3">
      <c r="A21" s="32" t="str">
        <f>Total!A21</f>
        <v>Born in remainder of Europe</v>
      </c>
      <c r="B21" s="48">
        <v>0</v>
      </c>
      <c r="C21" s="48">
        <v>0</v>
      </c>
      <c r="D21" s="19">
        <v>0</v>
      </c>
      <c r="E21" s="48">
        <v>0</v>
      </c>
      <c r="F21" s="48">
        <v>0</v>
      </c>
      <c r="G21" s="19">
        <v>0</v>
      </c>
      <c r="H21" s="17">
        <f t="shared" si="2"/>
        <v>0</v>
      </c>
      <c r="I21" s="22">
        <f t="shared" si="3"/>
        <v>0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0</v>
      </c>
      <c r="C22" s="48">
        <v>0</v>
      </c>
      <c r="D22" s="19">
        <v>0</v>
      </c>
      <c r="E22" s="48">
        <v>0</v>
      </c>
      <c r="F22" s="48">
        <v>0</v>
      </c>
      <c r="G22" s="19">
        <v>0</v>
      </c>
      <c r="H22" s="17">
        <f t="shared" si="2"/>
        <v>0</v>
      </c>
      <c r="I22" s="22">
        <f t="shared" si="3"/>
        <v>0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v>0</v>
      </c>
      <c r="E23" s="48">
        <v>0</v>
      </c>
      <c r="F23" s="48">
        <v>0</v>
      </c>
      <c r="G23" s="19">
        <v>0</v>
      </c>
      <c r="H23" s="17">
        <f t="shared" si="2"/>
        <v>0</v>
      </c>
      <c r="I23" s="22">
        <f t="shared" si="3"/>
        <v>0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v>0</v>
      </c>
      <c r="E24" s="48">
        <v>0</v>
      </c>
      <c r="F24" s="48">
        <v>0</v>
      </c>
      <c r="G24" s="19">
        <v>0</v>
      </c>
      <c r="H24" s="17">
        <f t="shared" si="2"/>
        <v>0</v>
      </c>
      <c r="I24" s="22">
        <f t="shared" si="3"/>
        <v>0</v>
      </c>
    </row>
    <row r="25" spans="1:9" x14ac:dyDescent="0.3">
      <c r="A25" s="32" t="str">
        <f>Total!A25</f>
        <v>Born in remainder of Asia</v>
      </c>
      <c r="B25" s="48">
        <v>0</v>
      </c>
      <c r="C25" s="48">
        <v>0</v>
      </c>
      <c r="D25" s="19">
        <v>0</v>
      </c>
      <c r="E25" s="48">
        <v>0</v>
      </c>
      <c r="F25" s="48">
        <v>0</v>
      </c>
      <c r="G25" s="19">
        <v>0</v>
      </c>
      <c r="H25" s="17">
        <f t="shared" si="2"/>
        <v>0</v>
      </c>
      <c r="I25" s="22">
        <f t="shared" si="3"/>
        <v>0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v>0</v>
      </c>
      <c r="E26" s="48">
        <v>0</v>
      </c>
      <c r="F26" s="48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v>0</v>
      </c>
      <c r="E27" s="48">
        <v>0</v>
      </c>
      <c r="F27" s="48">
        <v>0</v>
      </c>
      <c r="G27" s="19">
        <v>0</v>
      </c>
      <c r="H27" s="17">
        <f t="shared" si="2"/>
        <v>0</v>
      </c>
      <c r="I27" s="22">
        <f t="shared" si="3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v>0</v>
      </c>
      <c r="E28" s="48">
        <v>0</v>
      </c>
      <c r="F28" s="48">
        <v>0</v>
      </c>
      <c r="G28" s="19">
        <v>0</v>
      </c>
      <c r="H28" s="17">
        <f t="shared" si="2"/>
        <v>0</v>
      </c>
      <c r="I28" s="22">
        <f t="shared" si="3"/>
        <v>0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v>0</v>
      </c>
      <c r="E29" s="48">
        <v>0</v>
      </c>
      <c r="F29" s="48">
        <v>0</v>
      </c>
      <c r="G29" s="19">
        <v>0</v>
      </c>
      <c r="H29" s="17">
        <f t="shared" si="2"/>
        <v>0</v>
      </c>
      <c r="I29" s="22">
        <f t="shared" si="3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v>0</v>
      </c>
      <c r="E30" s="48">
        <v>0</v>
      </c>
      <c r="F30" s="48">
        <v>0</v>
      </c>
      <c r="G30" s="19">
        <v>0</v>
      </c>
      <c r="H30" s="17">
        <f t="shared" si="2"/>
        <v>0</v>
      </c>
      <c r="I30" s="22">
        <f t="shared" si="3"/>
        <v>0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v>0</v>
      </c>
      <c r="E31" s="48">
        <v>0</v>
      </c>
      <c r="F31" s="48">
        <v>0</v>
      </c>
      <c r="G31" s="19">
        <v>0</v>
      </c>
      <c r="H31" s="17">
        <f t="shared" si="2"/>
        <v>0</v>
      </c>
      <c r="I31" s="22">
        <f t="shared" si="3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v>0</v>
      </c>
      <c r="E32" s="48">
        <v>0</v>
      </c>
      <c r="F32" s="48">
        <v>0</v>
      </c>
      <c r="G32" s="19"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/>
      <c r="C33" s="18"/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/>
      <c r="C34" s="18"/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0</v>
      </c>
      <c r="C35" s="18">
        <v>0</v>
      </c>
      <c r="D35" s="19">
        <v>0</v>
      </c>
      <c r="E35" s="17">
        <v>0</v>
      </c>
      <c r="F35" s="18">
        <v>0</v>
      </c>
      <c r="G35" s="19">
        <v>0</v>
      </c>
      <c r="H35" s="17">
        <f t="shared" ref="H35:H39" si="4">B35-E35</f>
        <v>0</v>
      </c>
      <c r="I35" s="22">
        <f t="shared" ref="I35:I39" si="5">((SQRT((C35/1.645)^2+(F35/1.645)^2)))*1.645</f>
        <v>0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0</v>
      </c>
      <c r="C36" s="18">
        <v>0</v>
      </c>
      <c r="D36" s="19">
        <v>0</v>
      </c>
      <c r="E36" s="17">
        <v>0</v>
      </c>
      <c r="F36" s="18">
        <v>0</v>
      </c>
      <c r="G36" s="19">
        <v>0</v>
      </c>
      <c r="H36" s="17">
        <f t="shared" si="4"/>
        <v>0</v>
      </c>
      <c r="I36" s="22">
        <f t="shared" si="5"/>
        <v>0</v>
      </c>
    </row>
    <row r="37" spans="1:9" ht="28.8" x14ac:dyDescent="0.3">
      <c r="A37" s="20" t="str">
        <f>Total!A37</f>
        <v>Entered the United States (or Puerto Rico) 5 years ago or less</v>
      </c>
      <c r="B37" s="17">
        <v>0</v>
      </c>
      <c r="C37" s="18">
        <v>0</v>
      </c>
      <c r="D37" s="19">
        <v>0</v>
      </c>
      <c r="E37" s="17">
        <v>0</v>
      </c>
      <c r="F37" s="18">
        <v>0</v>
      </c>
      <c r="G37" s="19">
        <v>0</v>
      </c>
      <c r="H37" s="17">
        <f t="shared" si="4"/>
        <v>0</v>
      </c>
      <c r="I37" s="22">
        <f t="shared" si="5"/>
        <v>0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0</v>
      </c>
      <c r="C38" s="18">
        <v>0</v>
      </c>
      <c r="D38" s="19">
        <v>0</v>
      </c>
      <c r="E38" s="17">
        <v>0</v>
      </c>
      <c r="F38" s="18">
        <v>0</v>
      </c>
      <c r="G38" s="19">
        <v>0</v>
      </c>
      <c r="H38" s="17">
        <f t="shared" si="4"/>
        <v>0</v>
      </c>
      <c r="I38" s="22">
        <f t="shared" si="5"/>
        <v>0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v>0</v>
      </c>
      <c r="E39" s="25">
        <v>0</v>
      </c>
      <c r="F39" s="26">
        <v>0</v>
      </c>
      <c r="G39" s="27">
        <v>0</v>
      </c>
      <c r="H39" s="25">
        <f t="shared" si="4"/>
        <v>0</v>
      </c>
      <c r="I39" s="28">
        <f t="shared" si="5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351319-9893-423E-ADAC-ADA1FE3FDAA1}"/>
</file>

<file path=customXml/itemProps2.xml><?xml version="1.0" encoding="utf-8"?>
<ds:datastoreItem xmlns:ds="http://schemas.openxmlformats.org/officeDocument/2006/customXml" ds:itemID="{02F223FF-4512-4573-98E8-5715235F292F}"/>
</file>

<file path=customXml/itemProps3.xml><?xml version="1.0" encoding="utf-8"?>
<ds:datastoreItem xmlns:ds="http://schemas.openxmlformats.org/officeDocument/2006/customXml" ds:itemID="{D251F749-EACA-445F-8234-53741FF06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