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636" windowWidth="15012" windowHeight="8232"/>
  </bookViews>
  <sheets>
    <sheet name="Total" sheetId="1" r:id="rId1"/>
    <sheet name="Intra" sheetId="5" r:id="rId2"/>
    <sheet name="Inter" sheetId="6" r:id="rId3"/>
    <sheet name="Foreign" sheetId="7" r:id="rId4"/>
  </sheets>
  <definedNames>
    <definedName name="_xlnm.Print_Area" localSheetId="3">Foreign!$A$3:$I$36</definedName>
    <definedName name="_xlnm.Print_Area" localSheetId="2">Inter!$A$3:$J$36</definedName>
    <definedName name="_xlnm.Print_Area" localSheetId="1">Intra!$A$3:$I$36</definedName>
    <definedName name="_xlnm.Print_Area" localSheetId="0">Total!$A$3:$I$37</definedName>
  </definedNames>
  <calcPr calcId="145621"/>
</workbook>
</file>

<file path=xl/calcChain.xml><?xml version="1.0" encoding="utf-8"?>
<calcChain xmlns="http://schemas.openxmlformats.org/spreadsheetml/2006/main">
  <c r="B8" i="1" l="1"/>
  <c r="C8" i="1"/>
  <c r="B9" i="1"/>
  <c r="C9" i="1"/>
  <c r="B10" i="1"/>
  <c r="C10" i="1"/>
  <c r="B11" i="1"/>
  <c r="C11" i="1"/>
  <c r="B12" i="1"/>
  <c r="C12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A3" i="5"/>
  <c r="E8" i="1" l="1"/>
  <c r="F8" i="1"/>
  <c r="E9" i="1"/>
  <c r="F9" i="1"/>
  <c r="E10" i="1"/>
  <c r="F10" i="1"/>
  <c r="E11" i="1"/>
  <c r="F11" i="1"/>
  <c r="E12" i="1"/>
  <c r="F12" i="1"/>
  <c r="D25" i="7"/>
  <c r="D26" i="7"/>
  <c r="D27" i="7"/>
  <c r="D28" i="7"/>
  <c r="D29" i="7"/>
  <c r="D30" i="7"/>
  <c r="D24" i="7"/>
  <c r="D16" i="7"/>
  <c r="D17" i="7"/>
  <c r="D18" i="7"/>
  <c r="D19" i="7"/>
  <c r="D20" i="7"/>
  <c r="D21" i="7"/>
  <c r="D15" i="7"/>
  <c r="D9" i="7"/>
  <c r="D10" i="7"/>
  <c r="D11" i="7"/>
  <c r="D12" i="7"/>
  <c r="D8" i="7"/>
  <c r="I30" i="5" l="1"/>
  <c r="I29" i="5"/>
  <c r="I28" i="5"/>
  <c r="I27" i="5"/>
  <c r="I26" i="5"/>
  <c r="I25" i="5"/>
  <c r="I24" i="5"/>
  <c r="I21" i="5"/>
  <c r="I20" i="5"/>
  <c r="I19" i="5"/>
  <c r="I18" i="5"/>
  <c r="I17" i="5"/>
  <c r="I16" i="5"/>
  <c r="I15" i="5"/>
  <c r="I12" i="7"/>
  <c r="H12" i="7"/>
  <c r="I11" i="7"/>
  <c r="H11" i="7"/>
  <c r="I10" i="7"/>
  <c r="H10" i="7"/>
  <c r="I9" i="7"/>
  <c r="H9" i="7"/>
  <c r="I8" i="7"/>
  <c r="H8" i="7"/>
  <c r="D8" i="6"/>
  <c r="G8" i="6"/>
  <c r="H8" i="6"/>
  <c r="I8" i="6"/>
  <c r="D9" i="6"/>
  <c r="G9" i="6"/>
  <c r="H9" i="6"/>
  <c r="I9" i="6"/>
  <c r="D10" i="6"/>
  <c r="G10" i="6"/>
  <c r="H10" i="6"/>
  <c r="I10" i="6"/>
  <c r="D11" i="6"/>
  <c r="G11" i="6"/>
  <c r="H11" i="6"/>
  <c r="I11" i="6"/>
  <c r="D12" i="6"/>
  <c r="G12" i="6"/>
  <c r="H12" i="6"/>
  <c r="I12" i="6"/>
  <c r="I12" i="5"/>
  <c r="H12" i="5"/>
  <c r="G12" i="5"/>
  <c r="D12" i="5"/>
  <c r="I11" i="5"/>
  <c r="H11" i="5"/>
  <c r="G11" i="5"/>
  <c r="D11" i="5"/>
  <c r="I10" i="5"/>
  <c r="H10" i="5"/>
  <c r="G10" i="5"/>
  <c r="D10" i="5"/>
  <c r="I9" i="5"/>
  <c r="H9" i="5"/>
  <c r="G9" i="5"/>
  <c r="D9" i="5"/>
  <c r="I8" i="5"/>
  <c r="H8" i="5"/>
  <c r="G8" i="5"/>
  <c r="D8" i="5"/>
  <c r="A3" i="7" l="1"/>
  <c r="A3" i="6"/>
  <c r="H24" i="6" l="1"/>
  <c r="G30" i="6"/>
  <c r="G29" i="6"/>
  <c r="G28" i="6"/>
  <c r="G27" i="6"/>
  <c r="G26" i="6"/>
  <c r="G25" i="6"/>
  <c r="G24" i="6"/>
  <c r="D25" i="6"/>
  <c r="D26" i="6"/>
  <c r="D27" i="6"/>
  <c r="D28" i="6"/>
  <c r="D29" i="6"/>
  <c r="D30" i="6"/>
  <c r="D24" i="6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G24" i="1" s="1"/>
  <c r="G15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D24" i="1" s="1"/>
  <c r="G15" i="6"/>
  <c r="G16" i="6"/>
  <c r="G17" i="6"/>
  <c r="G18" i="6"/>
  <c r="G19" i="6"/>
  <c r="G20" i="6"/>
  <c r="G21" i="6"/>
  <c r="H30" i="7"/>
  <c r="H29" i="7"/>
  <c r="H28" i="7"/>
  <c r="H27" i="7"/>
  <c r="H26" i="7"/>
  <c r="H25" i="7"/>
  <c r="H24" i="7"/>
  <c r="H21" i="7"/>
  <c r="H20" i="7"/>
  <c r="H19" i="7"/>
  <c r="H18" i="7"/>
  <c r="H17" i="7"/>
  <c r="H16" i="7"/>
  <c r="H15" i="7"/>
  <c r="I30" i="7"/>
  <c r="I29" i="7"/>
  <c r="I28" i="7"/>
  <c r="I27" i="7"/>
  <c r="I26" i="7"/>
  <c r="I25" i="7"/>
  <c r="I24" i="7"/>
  <c r="I21" i="7"/>
  <c r="I20" i="7"/>
  <c r="I19" i="7"/>
  <c r="I18" i="7"/>
  <c r="I17" i="7"/>
  <c r="I16" i="7"/>
  <c r="I15" i="7"/>
  <c r="I30" i="6"/>
  <c r="I30" i="1" s="1"/>
  <c r="I29" i="6"/>
  <c r="I29" i="1" s="1"/>
  <c r="I28" i="6"/>
  <c r="I28" i="1" s="1"/>
  <c r="I27" i="6"/>
  <c r="I27" i="1" s="1"/>
  <c r="I26" i="6"/>
  <c r="I26" i="1" s="1"/>
  <c r="I25" i="6"/>
  <c r="I25" i="1" s="1"/>
  <c r="I24" i="6"/>
  <c r="I24" i="1" s="1"/>
  <c r="I16" i="6"/>
  <c r="I17" i="6"/>
  <c r="I18" i="6"/>
  <c r="I19" i="6"/>
  <c r="I20" i="6"/>
  <c r="I21" i="6"/>
  <c r="I15" i="6"/>
  <c r="I15" i="1" s="1"/>
  <c r="H30" i="6"/>
  <c r="H29" i="6"/>
  <c r="H28" i="6"/>
  <c r="H27" i="6"/>
  <c r="H26" i="6"/>
  <c r="H25" i="6"/>
  <c r="H21" i="6"/>
  <c r="D21" i="6"/>
  <c r="H20" i="6"/>
  <c r="D20" i="6"/>
  <c r="H19" i="6"/>
  <c r="D19" i="6"/>
  <c r="H18" i="6"/>
  <c r="D18" i="6"/>
  <c r="H17" i="6"/>
  <c r="D17" i="6"/>
  <c r="H16" i="6"/>
  <c r="D16" i="6"/>
  <c r="H15" i="6"/>
  <c r="D15" i="6"/>
  <c r="G30" i="5"/>
  <c r="G29" i="5"/>
  <c r="G28" i="5"/>
  <c r="G27" i="5"/>
  <c r="G26" i="5"/>
  <c r="G25" i="5"/>
  <c r="G24" i="5"/>
  <c r="D25" i="5"/>
  <c r="D26" i="5"/>
  <c r="D27" i="5"/>
  <c r="D28" i="5"/>
  <c r="D29" i="5"/>
  <c r="D30" i="5"/>
  <c r="D24" i="5"/>
  <c r="H30" i="5"/>
  <c r="H29" i="5"/>
  <c r="H28" i="5"/>
  <c r="H27" i="5"/>
  <c r="H26" i="5"/>
  <c r="H25" i="5"/>
  <c r="H24" i="5"/>
  <c r="H20" i="5"/>
  <c r="H21" i="5"/>
  <c r="G21" i="5"/>
  <c r="G20" i="5"/>
  <c r="G19" i="5"/>
  <c r="G18" i="5"/>
  <c r="G17" i="5"/>
  <c r="G16" i="5"/>
  <c r="G15" i="5"/>
  <c r="D17" i="5"/>
  <c r="D18" i="5"/>
  <c r="D19" i="5"/>
  <c r="D20" i="5"/>
  <c r="D21" i="5"/>
  <c r="D16" i="5"/>
  <c r="D15" i="5"/>
  <c r="H19" i="5"/>
  <c r="H18" i="5"/>
  <c r="H18" i="1" s="1"/>
  <c r="H17" i="5"/>
  <c r="H16" i="5"/>
  <c r="H16" i="1" s="1"/>
  <c r="H15" i="5"/>
  <c r="H21" i="1" l="1"/>
  <c r="H15" i="1"/>
  <c r="I20" i="1"/>
  <c r="I21" i="1"/>
  <c r="I19" i="1"/>
  <c r="I17" i="1"/>
  <c r="D16" i="1"/>
  <c r="H17" i="1"/>
  <c r="D27" i="1"/>
  <c r="H25" i="1"/>
  <c r="H27" i="1"/>
  <c r="H29" i="1"/>
  <c r="I18" i="1"/>
  <c r="H19" i="1"/>
  <c r="H20" i="1"/>
  <c r="D25" i="1"/>
  <c r="D29" i="1"/>
  <c r="I16" i="1"/>
  <c r="D20" i="1"/>
  <c r="H24" i="1"/>
  <c r="H26" i="1"/>
  <c r="H28" i="1"/>
  <c r="H30" i="1"/>
  <c r="D18" i="1"/>
  <c r="D15" i="1"/>
  <c r="D21" i="1"/>
  <c r="D19" i="1"/>
  <c r="D17" i="1"/>
  <c r="D26" i="1"/>
  <c r="D28" i="1"/>
  <c r="D30" i="1"/>
  <c r="G16" i="1"/>
  <c r="G17" i="1"/>
  <c r="G18" i="1"/>
  <c r="G19" i="1"/>
  <c r="G20" i="1"/>
  <c r="G21" i="1"/>
  <c r="G25" i="1"/>
  <c r="G26" i="1"/>
  <c r="G27" i="1"/>
  <c r="G28" i="1"/>
  <c r="G29" i="1"/>
  <c r="G30" i="1"/>
  <c r="D8" i="1" l="1"/>
  <c r="D12" i="1"/>
  <c r="D10" i="1" l="1"/>
  <c r="D11" i="1"/>
  <c r="D9" i="1"/>
  <c r="I12" i="1"/>
  <c r="I10" i="1"/>
  <c r="I9" i="1"/>
  <c r="I11" i="1"/>
  <c r="H12" i="1"/>
  <c r="H8" i="1"/>
  <c r="I8" i="1"/>
  <c r="H10" i="1" l="1"/>
  <c r="G12" i="1"/>
  <c r="G8" i="1"/>
  <c r="H9" i="1"/>
  <c r="H11" i="1"/>
  <c r="G10" i="1"/>
  <c r="G11" i="1"/>
  <c r="G9" i="1"/>
</calcChain>
</file>

<file path=xl/sharedStrings.xml><?xml version="1.0" encoding="utf-8"?>
<sst xmlns="http://schemas.openxmlformats.org/spreadsheetml/2006/main" count="157" uniqueCount="41">
  <si>
    <t xml:space="preserve">IN-MIGRATION </t>
  </si>
  <si>
    <t>NET Migration (IN-OUT)</t>
  </si>
  <si>
    <t xml:space="preserve"> ESTIMATE</t>
  </si>
  <si>
    <t>(+/-) MOE</t>
  </si>
  <si>
    <t>PERCENT</t>
  </si>
  <si>
    <t>Population 16 years and over</t>
  </si>
  <si>
    <t>* Total migration is the sum of interstate and intra state and foreign migration</t>
  </si>
  <si>
    <t xml:space="preserve">Employment Status of Migrants, 2008 to 2012 (Foreign Migration)*  </t>
  </si>
  <si>
    <t>Employment Status of Migrants, 2008 to 2012 (Total Migration)*</t>
  </si>
  <si>
    <t>Employment Status of Migrants, 2008 to 2012 (Intra State Migration)*</t>
  </si>
  <si>
    <t>Employment Status of Migrants, 2008 to 2012 (Interstate Migration)*</t>
  </si>
  <si>
    <t>Source: 2008 to 2012 American Community Survey. Prepared by the Maryland Department of Planning.</t>
  </si>
  <si>
    <t>Employment Status:</t>
  </si>
  <si>
    <t>In labor force, employed civilian</t>
  </si>
  <si>
    <t>In labor force, unemployed</t>
  </si>
  <si>
    <t>In labor force, in Armed Forces</t>
  </si>
  <si>
    <t>Not in Labor force</t>
  </si>
  <si>
    <t xml:space="preserve">In Management, business, science, and arts </t>
  </si>
  <si>
    <t>In Service occupations</t>
  </si>
  <si>
    <t>In Sale and office occupations</t>
  </si>
  <si>
    <t>In Natural resources, construction, and maintenance</t>
  </si>
  <si>
    <t>In Production, transportation, and material moving</t>
  </si>
  <si>
    <t>Last worked 1 to 5 years ago</t>
  </si>
  <si>
    <t>Last worked over 5 years ago or never worked</t>
  </si>
  <si>
    <t>Work Status:</t>
  </si>
  <si>
    <t>Worked 50 to 52 weeks in the past 12 months and
     usually worked 35 or more hours per week</t>
  </si>
  <si>
    <t>Worked 50 to 52 weeks in the past 12 months and
     usually worked less than 35 hours per week</t>
  </si>
  <si>
    <t>Worked 1 to 49 weeks in the past 12 months and
     usually worked 35 or more hours per week</t>
  </si>
  <si>
    <t>Worked 1 to 49 weeks in the past 12 months and
     usually worked less than 35 hours per week</t>
  </si>
  <si>
    <t>OUT-MIGRATION**</t>
  </si>
  <si>
    <t>In Military specific****</t>
  </si>
  <si>
    <t>**** Military specific occupations are only for Armed Forces that could not be classified in an existing civilian occupation.</t>
  </si>
  <si>
    <t>*** Sum of migrants by occupation status will not equal sum of migrants by employment and work status because of suppressed data.</t>
  </si>
  <si>
    <t>* Intra state migration measures the county-to-county migration within Maryland</t>
  </si>
  <si>
    <t>* Interstate migration measures the migration between Maryland and all other states.</t>
  </si>
  <si>
    <t>* Foreign out migration only captures migration from Maryland to Puerto Rico. No county specific data is available.</t>
  </si>
  <si>
    <t xml:space="preserve">OUT-MIGRATION </t>
  </si>
  <si>
    <t>** Out migration totals under report estimated out migration because of suppressed Outflows. Net migration totals (In migration minus Out migration) also do not include these
      suppressed outflows.</t>
  </si>
  <si>
    <t>** Out migration totals under report estimated out migration because of suppressed outflows. Net migration totals (In migration minus Out migration) also do not include these
      suppressed outflows.</t>
  </si>
  <si>
    <t>Occupation Status:***</t>
  </si>
  <si>
    <t>Wicomico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</si>
</sst>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63"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 applyBorder="1"/>
    <xf numFmtId="0" fontId="5" fillId="0" borderId="2" xfId="0" applyFont="1" applyBorder="1" applyAlignment="1">
      <alignment horizontal="right"/>
    </xf>
    <xf numFmtId="0" fontId="0" fillId="0" borderId="0" xfId="0"/>
    <xf numFmtId="3" fontId="0" fillId="0" borderId="0" xfId="0" applyNumberFormat="1"/>
    <xf numFmtId="49" fontId="6" fillId="0" borderId="0" xfId="9" applyNumberFormat="1" applyFont="1" applyFill="1" applyBorder="1"/>
    <xf numFmtId="0" fontId="0" fillId="0" borderId="6" xfId="0" applyBorder="1"/>
    <xf numFmtId="0" fontId="6" fillId="0" borderId="0" xfId="9" applyFont="1" applyFill="1" applyBorder="1" applyAlignment="1">
      <alignment horizontal="left"/>
    </xf>
    <xf numFmtId="0" fontId="10" fillId="0" borderId="0" xfId="0" applyFont="1"/>
    <xf numFmtId="0" fontId="0" fillId="0" borderId="9" xfId="0" applyBorder="1"/>
    <xf numFmtId="0" fontId="11" fillId="0" borderId="2" xfId="9" applyFont="1" applyBorder="1"/>
    <xf numFmtId="0" fontId="11" fillId="0" borderId="0" xfId="9" applyFont="1" applyBorder="1" applyAlignment="1">
      <alignment horizontal="right"/>
    </xf>
    <xf numFmtId="0" fontId="11" fillId="0" borderId="1" xfId="9" applyFont="1" applyBorder="1" applyAlignment="1">
      <alignment horizontal="right"/>
    </xf>
    <xf numFmtId="0" fontId="12" fillId="0" borderId="2" xfId="9" applyFont="1" applyBorder="1"/>
    <xf numFmtId="3" fontId="12" fillId="0" borderId="2" xfId="9" applyNumberFormat="1" applyFont="1" applyBorder="1"/>
    <xf numFmtId="3" fontId="12" fillId="0" borderId="0" xfId="9" applyNumberFormat="1" applyFont="1" applyBorder="1"/>
    <xf numFmtId="164" fontId="12" fillId="0" borderId="1" xfId="16" applyNumberFormat="1" applyFont="1" applyBorder="1"/>
    <xf numFmtId="0" fontId="12" fillId="0" borderId="2" xfId="9" applyFont="1" applyBorder="1" applyAlignment="1">
      <alignment horizontal="left" wrapText="1" indent="1"/>
    </xf>
    <xf numFmtId="0" fontId="12" fillId="0" borderId="2" xfId="9" applyFont="1" applyBorder="1" applyAlignment="1">
      <alignment horizontal="left" indent="1"/>
    </xf>
    <xf numFmtId="0" fontId="4" fillId="0" borderId="2" xfId="0" applyFont="1" applyBorder="1"/>
    <xf numFmtId="3" fontId="12" fillId="0" borderId="1" xfId="9" applyNumberFormat="1" applyFont="1" applyBorder="1"/>
    <xf numFmtId="0" fontId="4" fillId="0" borderId="1" xfId="0" applyFont="1" applyBorder="1"/>
    <xf numFmtId="0" fontId="12" fillId="0" borderId="3" xfId="9" applyFont="1" applyBorder="1" applyAlignment="1">
      <alignment horizontal="left" wrapText="1" indent="1"/>
    </xf>
    <xf numFmtId="3" fontId="12" fillId="0" borderId="3" xfId="9" applyNumberFormat="1" applyFont="1" applyBorder="1"/>
    <xf numFmtId="3" fontId="12" fillId="0" borderId="4" xfId="9" applyNumberFormat="1" applyFont="1" applyBorder="1"/>
    <xf numFmtId="164" fontId="12" fillId="0" borderId="5" xfId="16" applyNumberFormat="1" applyFont="1" applyBorder="1"/>
    <xf numFmtId="3" fontId="12" fillId="0" borderId="5" xfId="9" applyNumberFormat="1" applyFont="1" applyBorder="1"/>
    <xf numFmtId="0" fontId="4" fillId="0" borderId="0" xfId="0" applyFont="1" applyBorder="1"/>
    <xf numFmtId="0" fontId="11" fillId="0" borderId="10" xfId="9" applyFont="1" applyBorder="1"/>
    <xf numFmtId="0" fontId="12" fillId="0" borderId="10" xfId="9" applyFont="1" applyBorder="1"/>
    <xf numFmtId="0" fontId="12" fillId="0" borderId="10" xfId="9" applyFont="1" applyBorder="1" applyAlignment="1">
      <alignment horizontal="left" wrapText="1" indent="1"/>
    </xf>
    <xf numFmtId="0" fontId="12" fillId="0" borderId="10" xfId="9" applyFont="1" applyBorder="1" applyAlignment="1">
      <alignment horizontal="left" indent="1"/>
    </xf>
    <xf numFmtId="3" fontId="12" fillId="0" borderId="2" xfId="0" applyNumberFormat="1" applyFont="1" applyBorder="1" applyAlignment="1">
      <alignment horizontal="right"/>
    </xf>
    <xf numFmtId="37" fontId="12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2" fillId="0" borderId="11" xfId="9" applyFont="1" applyBorder="1" applyAlignment="1">
      <alignment horizontal="left" wrapText="1" indent="1"/>
    </xf>
    <xf numFmtId="0" fontId="0" fillId="0" borderId="7" xfId="0" applyBorder="1"/>
    <xf numFmtId="0" fontId="0" fillId="0" borderId="0" xfId="0"/>
    <xf numFmtId="3" fontId="4" fillId="0" borderId="0" xfId="18" applyNumberFormat="1"/>
    <xf numFmtId="0" fontId="9" fillId="0" borderId="6" xfId="9" applyFont="1" applyBorder="1" applyAlignment="1">
      <alignment horizontal="center"/>
    </xf>
    <xf numFmtId="0" fontId="9" fillId="0" borderId="7" xfId="9" applyFont="1" applyBorder="1" applyAlignment="1">
      <alignment horizontal="center"/>
    </xf>
    <xf numFmtId="0" fontId="9" fillId="0" borderId="8" xfId="9" applyFont="1" applyBorder="1" applyAlignment="1">
      <alignment horizontal="center"/>
    </xf>
    <xf numFmtId="0" fontId="9" fillId="0" borderId="0" xfId="4" applyFont="1" applyAlignment="1">
      <alignment horizontal="center"/>
    </xf>
    <xf numFmtId="0" fontId="6" fillId="0" borderId="0" xfId="9" applyFont="1" applyFill="1" applyBorder="1" applyAlignment="1">
      <alignment horizontal="left" wrapText="1"/>
    </xf>
    <xf numFmtId="0" fontId="8" fillId="0" borderId="0" xfId="4" applyFont="1" applyAlignment="1">
      <alignment horizontal="center"/>
    </xf>
    <xf numFmtId="0" fontId="9" fillId="0" borderId="0" xfId="5" applyFont="1" applyAlignment="1">
      <alignment horizontal="center"/>
    </xf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</cellXfs>
  <cellStyles count="19">
    <cellStyle name="Normal" xfId="0" builtinId="0"/>
    <cellStyle name="Normal 2" xfId="1"/>
    <cellStyle name="Normal 2 2" xfId="2"/>
    <cellStyle name="Normal 2 2 2" xfId="3"/>
    <cellStyle name="Normal 2 3" xfId="4"/>
    <cellStyle name="Normal 2 3 2" xfId="5"/>
    <cellStyle name="Normal 2 4" xfId="6"/>
    <cellStyle name="Normal 2 5" xfId="7"/>
    <cellStyle name="Normal 3" xfId="8"/>
    <cellStyle name="Normal 3 2" xfId="9"/>
    <cellStyle name="Normal 3 3" xfId="10"/>
    <cellStyle name="Normal 3 4" xfId="18"/>
    <cellStyle name="Normal 4" xfId="11"/>
    <cellStyle name="Normal 4 2" xfId="12"/>
    <cellStyle name="Normal 4 2 2" xfId="13"/>
    <cellStyle name="Normal 4 3" xfId="14"/>
    <cellStyle name="Normal 4 4" xfId="15"/>
    <cellStyle name="Percent" xfId="16" builtinId="5"/>
    <cellStyle name="Percent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36"/>
  <sheetViews>
    <sheetView tabSelected="1" zoomScale="80" zoomScaleNormal="80" workbookViewId="0">
      <selection activeCell="A3" sqref="A3"/>
    </sheetView>
  </sheetViews>
  <sheetFormatPr defaultRowHeight="14.4" x14ac:dyDescent="0.3"/>
  <cols>
    <col min="1" max="1" width="48" customWidth="1"/>
    <col min="2" max="2" width="13.5546875" customWidth="1"/>
    <col min="3" max="4" width="10.6640625" customWidth="1"/>
    <col min="5" max="5" width="13.5546875" customWidth="1"/>
    <col min="6" max="7" width="10.6640625" customWidth="1"/>
    <col min="8" max="8" width="13.5546875" customWidth="1"/>
    <col min="9" max="9" width="10.6640625" customWidth="1"/>
    <col min="11" max="11" width="14.44140625" bestFit="1" customWidth="1"/>
  </cols>
  <sheetData>
    <row r="3" spans="1:11" ht="15.6" x14ac:dyDescent="0.3">
      <c r="A3" s="2" t="s">
        <v>40</v>
      </c>
      <c r="B3" s="44" t="s">
        <v>8</v>
      </c>
      <c r="C3" s="44"/>
      <c r="D3" s="44"/>
      <c r="E3" s="44"/>
      <c r="F3" s="44"/>
      <c r="G3" s="44"/>
      <c r="H3" s="44"/>
      <c r="I3" s="44"/>
    </row>
    <row r="4" spans="1:11" x14ac:dyDescent="0.3">
      <c r="A4" s="3"/>
      <c r="B4" s="3"/>
      <c r="C4" s="3"/>
      <c r="D4" s="3"/>
      <c r="E4" s="3"/>
      <c r="F4" s="3"/>
      <c r="G4" s="3"/>
      <c r="H4" s="3"/>
      <c r="I4" s="3"/>
    </row>
    <row r="5" spans="1:11" ht="15.6" x14ac:dyDescent="0.3">
      <c r="A5" s="8"/>
      <c r="B5" s="41" t="s">
        <v>0</v>
      </c>
      <c r="C5" s="42"/>
      <c r="D5" s="43"/>
      <c r="E5" s="41" t="s">
        <v>29</v>
      </c>
      <c r="F5" s="42"/>
      <c r="G5" s="43"/>
      <c r="H5" s="41" t="s">
        <v>1</v>
      </c>
      <c r="I5" s="43"/>
      <c r="K5" s="6"/>
    </row>
    <row r="6" spans="1:11" x14ac:dyDescent="0.3">
      <c r="A6" s="12" t="s">
        <v>12</v>
      </c>
      <c r="B6" s="4" t="s">
        <v>2</v>
      </c>
      <c r="C6" s="13" t="s">
        <v>3</v>
      </c>
      <c r="D6" s="14" t="s">
        <v>4</v>
      </c>
      <c r="E6" s="4" t="s">
        <v>2</v>
      </c>
      <c r="F6" s="13" t="s">
        <v>3</v>
      </c>
      <c r="G6" s="14" t="s">
        <v>4</v>
      </c>
      <c r="H6" s="4" t="s">
        <v>2</v>
      </c>
      <c r="I6" s="14" t="s">
        <v>3</v>
      </c>
      <c r="K6" s="6"/>
    </row>
    <row r="7" spans="1:11" s="5" customFormat="1" x14ac:dyDescent="0.3">
      <c r="A7" s="12"/>
      <c r="B7" s="4"/>
      <c r="C7" s="13"/>
      <c r="D7" s="14"/>
      <c r="E7" s="4"/>
      <c r="F7" s="13"/>
      <c r="G7" s="14"/>
      <c r="H7" s="4"/>
      <c r="I7" s="14"/>
      <c r="K7" s="6"/>
    </row>
    <row r="8" spans="1:11" x14ac:dyDescent="0.3">
      <c r="A8" s="15" t="s">
        <v>5</v>
      </c>
      <c r="B8" s="16">
        <f>Intra!B8+Inter!B8+Foreign!B8</f>
        <v>5890</v>
      </c>
      <c r="C8" s="17">
        <f>((SQRT((Intra!C8/1.645)^2+(Inter!C8/1.645)^2+(Foreign!C8/1.645)^2))*1.645)</f>
        <v>702.75742614361604</v>
      </c>
      <c r="D8" s="18">
        <f t="shared" ref="D8:D12" si="0">B8/B$8</f>
        <v>1</v>
      </c>
      <c r="E8" s="16">
        <f>Intra!E8+Inter!E8+Foreign!E8</f>
        <v>2680</v>
      </c>
      <c r="F8" s="17">
        <f>((SQRT((Intra!F8/1.645)^2+(Inter!F8/1.645)^2+(Foreign!F8/1.645)^2))*1.645)</f>
        <v>431.26673880557956</v>
      </c>
      <c r="G8" s="18">
        <f>E8/E$8</f>
        <v>1</v>
      </c>
      <c r="H8" s="16">
        <f>Intra!H8+Inter!H8+Foreign!H8</f>
        <v>3210</v>
      </c>
      <c r="I8" s="22">
        <f>((SQRT((Intra!I8/1.645)^2+(Inter!I8/1.645)^2+(Foreign!I8/1.645)^2))*1.645)</f>
        <v>824.53562688339912</v>
      </c>
      <c r="K8" s="6"/>
    </row>
    <row r="9" spans="1:11" x14ac:dyDescent="0.3">
      <c r="A9" s="19" t="s">
        <v>13</v>
      </c>
      <c r="B9" s="16">
        <f>Intra!B9+Inter!B9+Foreign!B9</f>
        <v>2429</v>
      </c>
      <c r="C9" s="17">
        <f>((SQRT((Intra!C9/1.645)^2+(Inter!C9/1.645)^2+(Foreign!C9/1.645)^2))*1.645)</f>
        <v>478.08994969566135</v>
      </c>
      <c r="D9" s="18">
        <f t="shared" si="0"/>
        <v>0.41239388794567061</v>
      </c>
      <c r="E9" s="16">
        <f>Intra!E9+Inter!E9+Foreign!E9</f>
        <v>1452</v>
      </c>
      <c r="F9" s="17">
        <f>((SQRT((Intra!F9/1.645)^2+(Inter!F9/1.645)^2+(Foreign!F9/1.645)^2))*1.645)</f>
        <v>343.3831679043106</v>
      </c>
      <c r="G9" s="18">
        <f>E9/E$8</f>
        <v>0.54179104477611939</v>
      </c>
      <c r="H9" s="16">
        <f>Intra!H9+Inter!H9+Foreign!H9</f>
        <v>977</v>
      </c>
      <c r="I9" s="22">
        <f>((SQRT((Intra!I9/1.645)^2+(Inter!I9/1.645)^2+(Foreign!I9/1.645)^2))*1.645)</f>
        <v>588.62721649614537</v>
      </c>
      <c r="K9" s="6"/>
    </row>
    <row r="10" spans="1:11" x14ac:dyDescent="0.3">
      <c r="A10" s="19" t="s">
        <v>14</v>
      </c>
      <c r="B10" s="16">
        <f>Intra!B10+Inter!B10+Foreign!B10</f>
        <v>644</v>
      </c>
      <c r="C10" s="17">
        <f>((SQRT((Intra!C10/1.645)^2+(Inter!C10/1.645)^2+(Foreign!C10/1.645)^2))*1.645)</f>
        <v>230.09563229231452</v>
      </c>
      <c r="D10" s="18">
        <f t="shared" si="0"/>
        <v>0.10933786078098472</v>
      </c>
      <c r="E10" s="16">
        <f>Intra!E10+Inter!E10+Foreign!E10</f>
        <v>310</v>
      </c>
      <c r="F10" s="17">
        <f>((SQRT((Intra!F10/1.645)^2+(Inter!F10/1.645)^2+(Foreign!F10/1.645)^2))*1.645)</f>
        <v>170.72199623950044</v>
      </c>
      <c r="G10" s="18">
        <f>E10/E$8</f>
        <v>0.11567164179104478</v>
      </c>
      <c r="H10" s="16">
        <f>Intra!H10+Inter!H10+Foreign!H10</f>
        <v>334</v>
      </c>
      <c r="I10" s="22">
        <f>((SQRT((Intra!I10/1.645)^2+(Inter!I10/1.645)^2+(Foreign!I10/1.645)^2))*1.645)</f>
        <v>286.51352498616882</v>
      </c>
      <c r="K10" s="6"/>
    </row>
    <row r="11" spans="1:11" x14ac:dyDescent="0.3">
      <c r="A11" s="19" t="s">
        <v>15</v>
      </c>
      <c r="B11" s="16">
        <f>Intra!B11+Inter!B11+Foreign!B11</f>
        <v>12</v>
      </c>
      <c r="C11" s="17">
        <f>((SQRT((Intra!C11/1.645)^2+(Inter!C11/1.645)^2+(Foreign!C11/1.645)^2))*1.645)</f>
        <v>14.422205101855958</v>
      </c>
      <c r="D11" s="18">
        <f t="shared" si="0"/>
        <v>2.0373514431239388E-3</v>
      </c>
      <c r="E11" s="16">
        <f>Intra!E11+Inter!E11+Foreign!E11</f>
        <v>0</v>
      </c>
      <c r="F11" s="17">
        <f>((SQRT((Intra!F11/1.645)^2+(Inter!F11/1.645)^2+(Foreign!F11/1.645)^2))*1.645)</f>
        <v>0</v>
      </c>
      <c r="G11" s="18">
        <f>E11/E$8</f>
        <v>0</v>
      </c>
      <c r="H11" s="16">
        <f>Intra!H11+Inter!H11+Foreign!H11</f>
        <v>12</v>
      </c>
      <c r="I11" s="22">
        <f>((SQRT((Intra!I11/1.645)^2+(Inter!I11/1.645)^2+(Foreign!I11/1.645)^2))*1.645)</f>
        <v>14.422205101855958</v>
      </c>
      <c r="K11" s="6"/>
    </row>
    <row r="12" spans="1:11" s="1" customFormat="1" x14ac:dyDescent="0.3">
      <c r="A12" s="20" t="s">
        <v>16</v>
      </c>
      <c r="B12" s="16">
        <f>Intra!B12+Inter!B12+Foreign!B12</f>
        <v>2805</v>
      </c>
      <c r="C12" s="17">
        <f>((SQRT((Intra!C12/1.645)^2+(Inter!C12/1.645)^2+(Foreign!C12/1.645)^2))*1.645)</f>
        <v>460.59309591004518</v>
      </c>
      <c r="D12" s="18">
        <f t="shared" si="0"/>
        <v>0.47623089983022071</v>
      </c>
      <c r="E12" s="16">
        <f>Intra!E12+Inter!E12+Foreign!E12</f>
        <v>918</v>
      </c>
      <c r="F12" s="17">
        <f>((SQRT((Intra!F12/1.645)^2+(Inter!F12/1.645)^2+(Foreign!F12/1.645)^2))*1.645)</f>
        <v>197.31446981911895</v>
      </c>
      <c r="G12" s="18">
        <f>E12/E$8</f>
        <v>0.34253731343283583</v>
      </c>
      <c r="H12" s="16">
        <f>Intra!H12+Inter!H12+Foreign!H12</f>
        <v>1887</v>
      </c>
      <c r="I12" s="22">
        <f>((SQRT((Intra!I12/1.645)^2+(Inter!I12/1.645)^2+(Foreign!I12/1.645)^2))*1.645)</f>
        <v>501.07783826467528</v>
      </c>
      <c r="K12" s="6"/>
    </row>
    <row r="13" spans="1:11" x14ac:dyDescent="0.3">
      <c r="A13" s="21"/>
      <c r="B13" s="16"/>
      <c r="C13" s="17"/>
      <c r="D13" s="22"/>
      <c r="E13" s="16"/>
      <c r="F13" s="17"/>
      <c r="G13" s="22"/>
      <c r="H13" s="16"/>
      <c r="I13" s="22"/>
    </row>
    <row r="14" spans="1:11" s="5" customFormat="1" x14ac:dyDescent="0.3">
      <c r="A14" s="12" t="s">
        <v>39</v>
      </c>
      <c r="B14" s="4"/>
      <c r="C14" s="13"/>
      <c r="D14" s="14"/>
      <c r="E14" s="4"/>
      <c r="F14" s="13"/>
      <c r="G14" s="14"/>
      <c r="H14" s="4"/>
      <c r="I14" s="14"/>
    </row>
    <row r="15" spans="1:11" x14ac:dyDescent="0.3">
      <c r="A15" s="15" t="s">
        <v>5</v>
      </c>
      <c r="B15" s="16">
        <f>Intra!B15+Inter!B15+Foreign!B15</f>
        <v>4865</v>
      </c>
      <c r="C15" s="17">
        <f>((SQRT((Intra!C15/1.645)^2+(Inter!C15/1.645)^2+(Foreign!C15/1.645)^2))*1.645)</f>
        <v>604.96363527074914</v>
      </c>
      <c r="D15" s="18">
        <f>B15/B$15</f>
        <v>1</v>
      </c>
      <c r="E15" s="16">
        <f>Intra!E15+Inter!E15+Foreign!E15</f>
        <v>2234</v>
      </c>
      <c r="F15" s="17">
        <f>((SQRT((Intra!F15/1.645)^2+(Inter!F15/1.645)^2+(Foreign!F15/1.645)^2))*1.645)</f>
        <v>397.36884628767774</v>
      </c>
      <c r="G15" s="18">
        <f>E15/E$15</f>
        <v>1</v>
      </c>
      <c r="H15" s="16">
        <f>Intra!H15+Inter!H15+Foreign!H15</f>
        <v>2631</v>
      </c>
      <c r="I15" s="22">
        <f>((SQRT((Intra!I15/1.645)^2+(Inter!I15/1.645)^2+(Foreign!I15/1.645)^2))*1.645)</f>
        <v>723.79762364904184</v>
      </c>
    </row>
    <row r="16" spans="1:11" x14ac:dyDescent="0.3">
      <c r="A16" s="19" t="s">
        <v>17</v>
      </c>
      <c r="B16" s="16">
        <f>Intra!B16+Inter!B16+Foreign!B16</f>
        <v>574</v>
      </c>
      <c r="C16" s="17">
        <f>((SQRT((Intra!C16/1.645)^2+(Inter!C16/1.645)^2+(Foreign!C16/1.645)^2))*1.645)</f>
        <v>197.55252466116445</v>
      </c>
      <c r="D16" s="18">
        <f>B16/B$15</f>
        <v>0.11798561151079137</v>
      </c>
      <c r="E16" s="16">
        <f>Intra!E16+Inter!E16+Foreign!E16</f>
        <v>568</v>
      </c>
      <c r="F16" s="17">
        <f>((SQRT((Intra!F16/1.645)^2+(Inter!F16/1.645)^2+(Foreign!F16/1.645)^2))*1.645)</f>
        <v>199.08038577418921</v>
      </c>
      <c r="G16" s="18">
        <f>E16/E$15</f>
        <v>0.25425246195165624</v>
      </c>
      <c r="H16" s="16">
        <f>Intra!H16+Inter!H16+Foreign!H16</f>
        <v>6</v>
      </c>
      <c r="I16" s="22">
        <f>((SQRT((Intra!I16/1.645)^2+(Inter!I16/1.645)^2+(Foreign!I16/1.645)^2))*1.645)</f>
        <v>280.4639014204858</v>
      </c>
    </row>
    <row r="17" spans="1:9" x14ac:dyDescent="0.3">
      <c r="A17" s="19" t="s">
        <v>18</v>
      </c>
      <c r="B17" s="16">
        <f>Intra!B17+Inter!B17+Foreign!B17</f>
        <v>1862</v>
      </c>
      <c r="C17" s="17">
        <f>((SQRT((Intra!C17/1.645)^2+(Inter!C17/1.645)^2+(Foreign!C17/1.645)^2))*1.645)</f>
        <v>373.53982384747144</v>
      </c>
      <c r="D17" s="18">
        <f t="shared" ref="D17:D21" si="1">B17/B$15</f>
        <v>0.38273381294964026</v>
      </c>
      <c r="E17" s="16">
        <f>Intra!E17+Inter!E17+Foreign!E17</f>
        <v>619</v>
      </c>
      <c r="F17" s="17">
        <f>((SQRT((Intra!F17/1.645)^2+(Inter!F17/1.645)^2+(Foreign!F17/1.645)^2))*1.645)</f>
        <v>217.99082549501941</v>
      </c>
      <c r="G17" s="18">
        <f t="shared" ref="G17:G21" si="2">E17/E$15</f>
        <v>0.27708146821844226</v>
      </c>
      <c r="H17" s="16">
        <f>Intra!H17+Inter!H17+Foreign!H17</f>
        <v>1243</v>
      </c>
      <c r="I17" s="22">
        <f>((SQRT((Intra!I17/1.645)^2+(Inter!I17/1.645)^2+(Foreign!I17/1.645)^2))*1.645)</f>
        <v>432.49508667729395</v>
      </c>
    </row>
    <row r="18" spans="1:9" x14ac:dyDescent="0.3">
      <c r="A18" s="19" t="s">
        <v>19</v>
      </c>
      <c r="B18" s="16">
        <f>Intra!B18+Inter!B18+Foreign!B18</f>
        <v>1556</v>
      </c>
      <c r="C18" s="17">
        <f>((SQRT((Intra!C18/1.645)^2+(Inter!C18/1.645)^2+(Foreign!C18/1.645)^2))*1.645)</f>
        <v>361.14401559488704</v>
      </c>
      <c r="D18" s="18">
        <f t="shared" si="1"/>
        <v>0.31983556012332992</v>
      </c>
      <c r="E18" s="16">
        <f>Intra!E18+Inter!E18+Foreign!E18</f>
        <v>364</v>
      </c>
      <c r="F18" s="17">
        <f>((SQRT((Intra!F18/1.645)^2+(Inter!F18/1.645)^2+(Foreign!F18/1.645)^2))*1.645)</f>
        <v>142.88106942488918</v>
      </c>
      <c r="G18" s="18">
        <f t="shared" si="2"/>
        <v>0.16293643688451209</v>
      </c>
      <c r="H18" s="16">
        <f>Intra!H18+Inter!H18+Foreign!H18</f>
        <v>1192</v>
      </c>
      <c r="I18" s="22">
        <f>((SQRT((Intra!I18/1.645)^2+(Inter!I18/1.645)^2+(Foreign!I18/1.645)^2))*1.645)</f>
        <v>388.38125598437426</v>
      </c>
    </row>
    <row r="19" spans="1:9" x14ac:dyDescent="0.3">
      <c r="A19" s="20" t="s">
        <v>20</v>
      </c>
      <c r="B19" s="16">
        <f>Intra!B19+Inter!B19+Foreign!B19</f>
        <v>540</v>
      </c>
      <c r="C19" s="17">
        <f>((SQRT((Intra!C19/1.645)^2+(Inter!C19/1.645)^2+(Foreign!C19/1.645)^2))*1.645)</f>
        <v>200.52680618810044</v>
      </c>
      <c r="D19" s="18">
        <f t="shared" si="1"/>
        <v>0.11099691675231244</v>
      </c>
      <c r="E19" s="16">
        <f>Intra!E19+Inter!E19+Foreign!E19</f>
        <v>343</v>
      </c>
      <c r="F19" s="17">
        <f>((SQRT((Intra!F19/1.645)^2+(Inter!F19/1.645)^2+(Foreign!F19/1.645)^2))*1.645)</f>
        <v>140.21055595068441</v>
      </c>
      <c r="G19" s="18">
        <f t="shared" si="2"/>
        <v>0.15353625783348254</v>
      </c>
      <c r="H19" s="16">
        <f>Intra!H19+Inter!H19+Foreign!H19</f>
        <v>197</v>
      </c>
      <c r="I19" s="22">
        <f>((SQRT((Intra!I19/1.645)^2+(Inter!I19/1.645)^2+(Foreign!I19/1.645)^2))*1.645)</f>
        <v>244.68346899617066</v>
      </c>
    </row>
    <row r="20" spans="1:9" x14ac:dyDescent="0.3">
      <c r="A20" s="20" t="s">
        <v>21</v>
      </c>
      <c r="B20" s="16">
        <f>Intra!B20+Inter!B20+Foreign!B20</f>
        <v>333</v>
      </c>
      <c r="C20" s="17">
        <f>((SQRT((Intra!C20/1.645)^2+(Inter!C20/1.645)^2+(Foreign!C20/1.645)^2))*1.645)</f>
        <v>129.56079653969405</v>
      </c>
      <c r="D20" s="18">
        <f t="shared" si="1"/>
        <v>6.8448098663925996E-2</v>
      </c>
      <c r="E20" s="16">
        <f>Intra!E20+Inter!E20+Foreign!E20</f>
        <v>340</v>
      </c>
      <c r="F20" s="17">
        <f>((SQRT((Intra!F20/1.645)^2+(Inter!F20/1.645)^2+(Foreign!F20/1.645)^2))*1.645)</f>
        <v>175.14279888136997</v>
      </c>
      <c r="G20" s="18">
        <f t="shared" si="2"/>
        <v>0.15219337511190689</v>
      </c>
      <c r="H20" s="16">
        <f>Intra!H20+Inter!H20+Foreign!H20</f>
        <v>-7</v>
      </c>
      <c r="I20" s="22">
        <f>((SQRT((Intra!I20/1.645)^2+(Inter!I20/1.645)^2+(Foreign!I20/1.645)^2))*1.645)</f>
        <v>217.85545666794761</v>
      </c>
    </row>
    <row r="21" spans="1:9" x14ac:dyDescent="0.3">
      <c r="A21" s="20" t="s">
        <v>30</v>
      </c>
      <c r="B21" s="16">
        <f>Intra!B21+Inter!B21+Foreign!B21</f>
        <v>0</v>
      </c>
      <c r="C21" s="17">
        <f>((SQRT((Intra!C21/1.645)^2+(Inter!C21/1.645)^2+(Foreign!C21/1.645)^2))*1.645)</f>
        <v>0</v>
      </c>
      <c r="D21" s="18">
        <f t="shared" si="1"/>
        <v>0</v>
      </c>
      <c r="E21" s="16">
        <f>Intra!E21+Inter!E21+Foreign!E21</f>
        <v>0</v>
      </c>
      <c r="F21" s="17">
        <f>((SQRT((Intra!F21/1.645)^2+(Inter!F21/1.645)^2+(Foreign!F21/1.645)^2))*1.645)</f>
        <v>0</v>
      </c>
      <c r="G21" s="18">
        <f t="shared" si="2"/>
        <v>0</v>
      </c>
      <c r="H21" s="16">
        <f>Intra!H21+Inter!H21+Foreign!H21</f>
        <v>0</v>
      </c>
      <c r="I21" s="22">
        <f>((SQRT((Intra!I21/1.645)^2+(Inter!I21/1.645)^2+(Foreign!I21/1.645)^2))*1.645)</f>
        <v>0</v>
      </c>
    </row>
    <row r="22" spans="1:9" x14ac:dyDescent="0.3">
      <c r="A22" s="21"/>
      <c r="B22" s="21"/>
      <c r="C22" s="29"/>
      <c r="D22" s="23"/>
      <c r="E22" s="21"/>
      <c r="F22" s="29"/>
      <c r="G22" s="23"/>
      <c r="H22" s="21"/>
      <c r="I22" s="23"/>
    </row>
    <row r="23" spans="1:9" x14ac:dyDescent="0.3">
      <c r="A23" s="12" t="s">
        <v>24</v>
      </c>
      <c r="B23" s="4"/>
      <c r="C23" s="13"/>
      <c r="D23" s="14"/>
      <c r="E23" s="4"/>
      <c r="F23" s="13"/>
      <c r="G23" s="14"/>
      <c r="H23" s="4"/>
      <c r="I23" s="14"/>
    </row>
    <row r="24" spans="1:9" x14ac:dyDescent="0.3">
      <c r="A24" s="15" t="s">
        <v>5</v>
      </c>
      <c r="B24" s="16">
        <f>Intra!B24+Inter!B24+Foreign!B24</f>
        <v>5890</v>
      </c>
      <c r="C24" s="17">
        <f>((SQRT((Intra!C24/1.645)^2+(Inter!C24/1.645)^2+(Foreign!C24/1.645)^2))*1.645)</f>
        <v>663.01809930046397</v>
      </c>
      <c r="D24" s="18">
        <f>B24/B$24</f>
        <v>1</v>
      </c>
      <c r="E24" s="16">
        <f>Intra!E24+Inter!E24+Foreign!E24</f>
        <v>2680</v>
      </c>
      <c r="F24" s="17">
        <f>((SQRT((Intra!F24/1.645)^2+(Inter!F24/1.645)^2+(Foreign!F24/1.645)^2))*1.645)</f>
        <v>411.17757720965278</v>
      </c>
      <c r="G24" s="18">
        <f>E24/E$24</f>
        <v>1</v>
      </c>
      <c r="H24" s="16">
        <f>Intra!H24+Inter!H24+Foreign!H24</f>
        <v>3210</v>
      </c>
      <c r="I24" s="22">
        <f>((SQRT((Intra!I24/1.645)^2+(Inter!I24/1.645)^2+(Foreign!I24/1.645)^2))*1.645)</f>
        <v>780.16664886420256</v>
      </c>
    </row>
    <row r="25" spans="1:9" ht="28.8" x14ac:dyDescent="0.3">
      <c r="A25" s="19" t="s">
        <v>25</v>
      </c>
      <c r="B25" s="16">
        <f>Intra!B25+Inter!B25+Foreign!B25</f>
        <v>1230</v>
      </c>
      <c r="C25" s="17">
        <f>((SQRT((Intra!C25/1.645)^2+(Inter!C25/1.645)^2+(Foreign!C25/1.645)^2))*1.645)</f>
        <v>314.38988533348203</v>
      </c>
      <c r="D25" s="18">
        <f t="shared" ref="D25:D30" si="3">B25/B$24</f>
        <v>0.20882852292020374</v>
      </c>
      <c r="E25" s="16">
        <f>Intra!E25+Inter!E25+Foreign!E25</f>
        <v>1058</v>
      </c>
      <c r="F25" s="17">
        <f>((SQRT((Intra!F25/1.645)^2+(Inter!F25/1.645)^2+(Foreign!F25/1.645)^2))*1.645)</f>
        <v>287.65778279059305</v>
      </c>
      <c r="G25" s="18">
        <f t="shared" ref="G25:G30" si="4">E25/E$24</f>
        <v>0.39477611940298507</v>
      </c>
      <c r="H25" s="16">
        <f>Intra!H25+Inter!H25+Foreign!H25</f>
        <v>172</v>
      </c>
      <c r="I25" s="22">
        <f>((SQRT((Intra!I25/1.645)^2+(Inter!I25/1.645)^2+(Foreign!I25/1.645)^2))*1.645)</f>
        <v>426.13143512301463</v>
      </c>
    </row>
    <row r="26" spans="1:9" ht="28.8" x14ac:dyDescent="0.3">
      <c r="A26" s="19" t="s">
        <v>26</v>
      </c>
      <c r="B26" s="16">
        <f>Intra!B26+Inter!B26+Foreign!B26</f>
        <v>537</v>
      </c>
      <c r="C26" s="17">
        <f>((SQRT((Intra!C26/1.645)^2+(Inter!C26/1.645)^2+(Foreign!C26/1.645)^2))*1.645)</f>
        <v>186.95721435665433</v>
      </c>
      <c r="D26" s="18">
        <f t="shared" si="3"/>
        <v>9.1171477079796268E-2</v>
      </c>
      <c r="E26" s="16">
        <f>Intra!E26+Inter!E26+Foreign!E26</f>
        <v>163</v>
      </c>
      <c r="F26" s="17">
        <f>((SQRT((Intra!F26/1.645)^2+(Inter!F26/1.645)^2+(Foreign!F26/1.645)^2))*1.645)</f>
        <v>89.827612681179502</v>
      </c>
      <c r="G26" s="18">
        <f t="shared" si="4"/>
        <v>6.0820895522388056E-2</v>
      </c>
      <c r="H26" s="16">
        <f>Intra!H26+Inter!H26+Foreign!H26</f>
        <v>374</v>
      </c>
      <c r="I26" s="22">
        <f>((SQRT((Intra!I26/1.645)^2+(Inter!I26/1.645)^2+(Foreign!I26/1.645)^2))*1.645)</f>
        <v>207.41745346040673</v>
      </c>
    </row>
    <row r="27" spans="1:9" ht="28.8" x14ac:dyDescent="0.3">
      <c r="A27" s="19" t="s">
        <v>27</v>
      </c>
      <c r="B27" s="16">
        <f>Intra!B27+Inter!B27+Foreign!B27</f>
        <v>912</v>
      </c>
      <c r="C27" s="17">
        <f>((SQRT((Intra!C27/1.645)^2+(Inter!C27/1.645)^2+(Foreign!C27/1.645)^2))*1.645)</f>
        <v>221.1515317604651</v>
      </c>
      <c r="D27" s="18">
        <f t="shared" si="3"/>
        <v>0.15483870967741936</v>
      </c>
      <c r="E27" s="16">
        <f>Intra!E27+Inter!E27+Foreign!E27</f>
        <v>550</v>
      </c>
      <c r="F27" s="17">
        <f>((SQRT((Intra!F27/1.645)^2+(Inter!F27/1.645)^2+(Foreign!F27/1.645)^2))*1.645)</f>
        <v>196.0280592160214</v>
      </c>
      <c r="G27" s="18">
        <f t="shared" si="4"/>
        <v>0.20522388059701493</v>
      </c>
      <c r="H27" s="16">
        <f>Intra!H27+Inter!H27+Foreign!H27</f>
        <v>362</v>
      </c>
      <c r="I27" s="22">
        <f>((SQRT((Intra!I27/1.645)^2+(Inter!I27/1.645)^2+(Foreign!I27/1.645)^2))*1.645)</f>
        <v>295.52495664495069</v>
      </c>
    </row>
    <row r="28" spans="1:9" ht="28.8" x14ac:dyDescent="0.3">
      <c r="A28" s="19" t="s">
        <v>28</v>
      </c>
      <c r="B28" s="16">
        <f>Intra!B28+Inter!B28+Foreign!B28</f>
        <v>1516</v>
      </c>
      <c r="C28" s="17">
        <f>((SQRT((Intra!C28/1.645)^2+(Inter!C28/1.645)^2+(Foreign!C28/1.645)^2))*1.645)</f>
        <v>362.60446770551516</v>
      </c>
      <c r="D28" s="18">
        <f t="shared" si="3"/>
        <v>0.25738539898132429</v>
      </c>
      <c r="E28" s="16">
        <f>Intra!E28+Inter!E28+Foreign!E28</f>
        <v>241</v>
      </c>
      <c r="F28" s="17">
        <f>((SQRT((Intra!F28/1.645)^2+(Inter!F28/1.645)^2+(Foreign!F28/1.645)^2))*1.645)</f>
        <v>97.999999999999986</v>
      </c>
      <c r="G28" s="18">
        <f t="shared" si="4"/>
        <v>8.9925373134328357E-2</v>
      </c>
      <c r="H28" s="16">
        <f>Intra!H28+Inter!H28+Foreign!H28</f>
        <v>1275</v>
      </c>
      <c r="I28" s="22">
        <f>((SQRT((Intra!I28/1.645)^2+(Inter!I28/1.645)^2+(Foreign!I28/1.645)^2))*1.645)</f>
        <v>375.61416373720522</v>
      </c>
    </row>
    <row r="29" spans="1:9" x14ac:dyDescent="0.3">
      <c r="A29" s="19" t="s">
        <v>22</v>
      </c>
      <c r="B29" s="16">
        <f>Intra!B29+Inter!B29+Foreign!B29</f>
        <v>817</v>
      </c>
      <c r="C29" s="17">
        <f>((SQRT((Intra!C29/1.645)^2+(Inter!C29/1.645)^2+(Foreign!C29/1.645)^2))*1.645)</f>
        <v>250.23988491045949</v>
      </c>
      <c r="D29" s="18">
        <f t="shared" si="3"/>
        <v>0.13870967741935483</v>
      </c>
      <c r="E29" s="16">
        <f>Intra!E29+Inter!E29+Foreign!E29</f>
        <v>258</v>
      </c>
      <c r="F29" s="17">
        <f>((SQRT((Intra!F29/1.645)^2+(Inter!F29/1.645)^2+(Foreign!F29/1.645)^2))*1.645)</f>
        <v>125.3435279541788</v>
      </c>
      <c r="G29" s="18">
        <f t="shared" si="4"/>
        <v>9.6268656716417905E-2</v>
      </c>
      <c r="H29" s="16">
        <f>Intra!H29+Inter!H29+Foreign!H29</f>
        <v>559</v>
      </c>
      <c r="I29" s="22">
        <f>((SQRT((Intra!I29/1.645)^2+(Inter!I29/1.645)^2+(Foreign!I29/1.645)^2))*1.645)</f>
        <v>279.87675859206314</v>
      </c>
    </row>
    <row r="30" spans="1:9" x14ac:dyDescent="0.3">
      <c r="A30" s="24" t="s">
        <v>23</v>
      </c>
      <c r="B30" s="25">
        <f>Intra!B30+Inter!B30+Foreign!B30</f>
        <v>878</v>
      </c>
      <c r="C30" s="26">
        <f>((SQRT((Intra!C30/1.645)^2+(Inter!C30/1.645)^2+(Foreign!C30/1.645)^2))*1.645)</f>
        <v>250.57733337235433</v>
      </c>
      <c r="D30" s="27">
        <f t="shared" si="3"/>
        <v>0.14906621392190153</v>
      </c>
      <c r="E30" s="25">
        <f>Intra!E30+Inter!E30+Foreign!E30</f>
        <v>410</v>
      </c>
      <c r="F30" s="26">
        <f>((SQRT((Intra!F30/1.645)^2+(Inter!F30/1.645)^2+(Foreign!F30/1.645)^2))*1.645)</f>
        <v>121.45781160551181</v>
      </c>
      <c r="G30" s="27">
        <f t="shared" si="4"/>
        <v>0.15298507462686567</v>
      </c>
      <c r="H30" s="25">
        <f>Intra!H30+Inter!H30+Foreign!H30</f>
        <v>468</v>
      </c>
      <c r="I30" s="28">
        <f>((SQRT((Intra!I30/1.645)^2+(Inter!I30/1.645)^2+(Foreign!I30/1.645)^2))*1.645)</f>
        <v>278.46184657866502</v>
      </c>
    </row>
    <row r="32" spans="1:9" x14ac:dyDescent="0.3">
      <c r="A32" s="7" t="s">
        <v>6</v>
      </c>
    </row>
    <row r="33" spans="1:9" ht="28.8" customHeight="1" x14ac:dyDescent="0.3">
      <c r="A33" s="45" t="s">
        <v>37</v>
      </c>
      <c r="B33" s="45"/>
      <c r="C33" s="45"/>
      <c r="D33" s="45"/>
      <c r="E33" s="45"/>
      <c r="F33" s="45"/>
      <c r="G33" s="45"/>
      <c r="H33" s="45"/>
      <c r="I33" s="45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5">
    <mergeCell ref="B5:D5"/>
    <mergeCell ref="E5:G5"/>
    <mergeCell ref="H5:I5"/>
    <mergeCell ref="B3:I3"/>
    <mergeCell ref="A33:I33"/>
  </mergeCells>
  <pageMargins left="0.7" right="0.7" top="0.5" bottom="0.5" header="0.3" footer="0.3"/>
  <pageSetup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3" sqref="A3"/>
    </sheetView>
  </sheetViews>
  <sheetFormatPr defaultRowHeight="14.4" x14ac:dyDescent="0.3"/>
  <cols>
    <col min="1" max="1" width="48" style="5" customWidth="1"/>
    <col min="2" max="2" width="13.5546875" style="1" customWidth="1"/>
    <col min="3" max="4" width="10.6640625" style="1" customWidth="1"/>
    <col min="5" max="5" width="13.5546875" style="1" customWidth="1"/>
    <col min="6" max="7" width="10.6640625" style="1" customWidth="1"/>
    <col min="8" max="8" width="13.5546875" style="1" customWidth="1"/>
    <col min="9" max="9" width="10.6640625" style="1" customWidth="1"/>
    <col min="10" max="16384" width="8.88671875" style="1"/>
  </cols>
  <sheetData>
    <row r="2" spans="1:9" x14ac:dyDescent="0.3">
      <c r="A2" s="46"/>
      <c r="B2" s="46"/>
      <c r="C2" s="46"/>
      <c r="D2" s="46"/>
      <c r="E2" s="46"/>
      <c r="F2" s="46"/>
      <c r="G2" s="46"/>
      <c r="H2" s="46"/>
      <c r="I2" s="46"/>
    </row>
    <row r="3" spans="1:9" ht="15.6" x14ac:dyDescent="0.3">
      <c r="A3" s="2" t="str">
        <f>Total!A3</f>
        <v>Wicomico County</v>
      </c>
      <c r="B3" s="47" t="s">
        <v>9</v>
      </c>
      <c r="C3" s="47"/>
      <c r="D3" s="47"/>
      <c r="E3" s="47"/>
      <c r="F3" s="47"/>
      <c r="G3" s="47"/>
      <c r="H3" s="47"/>
      <c r="I3" s="47"/>
    </row>
    <row r="4" spans="1:9" ht="15.6" x14ac:dyDescent="0.3">
      <c r="A4" s="2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1"/>
      <c r="B5" s="41" t="s">
        <v>0</v>
      </c>
      <c r="C5" s="42"/>
      <c r="D5" s="43"/>
      <c r="E5" s="41" t="s">
        <v>36</v>
      </c>
      <c r="F5" s="42"/>
      <c r="G5" s="43"/>
      <c r="H5" s="41" t="s">
        <v>1</v>
      </c>
      <c r="I5" s="43"/>
    </row>
    <row r="6" spans="1:9" x14ac:dyDescent="0.3">
      <c r="A6" s="30" t="s">
        <v>12</v>
      </c>
      <c r="B6" s="4" t="s">
        <v>2</v>
      </c>
      <c r="C6" s="13" t="s">
        <v>3</v>
      </c>
      <c r="D6" s="13" t="s">
        <v>4</v>
      </c>
      <c r="E6" s="4" t="s">
        <v>2</v>
      </c>
      <c r="F6" s="13" t="s">
        <v>3</v>
      </c>
      <c r="G6" s="13" t="s">
        <v>4</v>
      </c>
      <c r="H6" s="4" t="s">
        <v>2</v>
      </c>
      <c r="I6" s="14" t="s">
        <v>3</v>
      </c>
    </row>
    <row r="7" spans="1:9" s="5" customFormat="1" x14ac:dyDescent="0.3">
      <c r="A7" s="30"/>
      <c r="B7" s="4"/>
      <c r="C7" s="13"/>
      <c r="D7" s="13"/>
      <c r="E7" s="4"/>
      <c r="F7" s="13"/>
      <c r="G7" s="13"/>
      <c r="H7" s="4"/>
      <c r="I7" s="14"/>
    </row>
    <row r="8" spans="1:9" x14ac:dyDescent="0.3">
      <c r="A8" s="31" t="s">
        <v>5</v>
      </c>
      <c r="B8" s="49">
        <v>3447</v>
      </c>
      <c r="C8" s="49">
        <v>545.08347984506008</v>
      </c>
      <c r="D8" s="18">
        <f t="shared" ref="D8:D12" si="0">B8/B$8</f>
        <v>1</v>
      </c>
      <c r="E8" s="48">
        <v>1840</v>
      </c>
      <c r="F8" s="48">
        <v>361.40143884605664</v>
      </c>
      <c r="G8" s="18">
        <f t="shared" ref="G8:G12" si="1">E8/E$8</f>
        <v>1</v>
      </c>
      <c r="H8" s="34">
        <f t="shared" ref="H8:H12" si="2">B8-E8</f>
        <v>1607</v>
      </c>
      <c r="I8" s="35">
        <f>((SQRT((C8/1.645)^2+(F8/1.645)^2)))*1.645</f>
        <v>654.00840973186268</v>
      </c>
    </row>
    <row r="9" spans="1:9" x14ac:dyDescent="0.3">
      <c r="A9" s="32" t="s">
        <v>13</v>
      </c>
      <c r="B9" s="49">
        <v>1336</v>
      </c>
      <c r="C9" s="49">
        <v>351.34029088620053</v>
      </c>
      <c r="D9" s="18">
        <f t="shared" si="0"/>
        <v>0.38758340586016826</v>
      </c>
      <c r="E9" s="48">
        <v>965</v>
      </c>
      <c r="F9" s="48">
        <v>296.92591668630075</v>
      </c>
      <c r="G9" s="18">
        <f t="shared" si="1"/>
        <v>0.52445652173913049</v>
      </c>
      <c r="H9" s="34">
        <f t="shared" si="2"/>
        <v>371</v>
      </c>
      <c r="I9" s="35">
        <f t="shared" ref="I9:I12" si="3">((SQRT((C9/1.645)^2+(F9/1.645)^2)))*1.645</f>
        <v>460.00543475050381</v>
      </c>
    </row>
    <row r="10" spans="1:9" x14ac:dyDescent="0.3">
      <c r="A10" s="32" t="s">
        <v>14</v>
      </c>
      <c r="B10" s="49">
        <v>321</v>
      </c>
      <c r="C10" s="49">
        <v>165.1817181167456</v>
      </c>
      <c r="D10" s="18">
        <f t="shared" si="0"/>
        <v>9.3124456048738036E-2</v>
      </c>
      <c r="E10" s="48">
        <v>185</v>
      </c>
      <c r="F10" s="48">
        <v>105.57461816175325</v>
      </c>
      <c r="G10" s="18">
        <f t="shared" si="1"/>
        <v>0.10054347826086957</v>
      </c>
      <c r="H10" s="34">
        <f t="shared" si="2"/>
        <v>136</v>
      </c>
      <c r="I10" s="35">
        <f t="shared" si="3"/>
        <v>196.03826157156158</v>
      </c>
    </row>
    <row r="11" spans="1:9" x14ac:dyDescent="0.3">
      <c r="A11" s="32" t="s">
        <v>15</v>
      </c>
      <c r="B11" s="49">
        <v>0</v>
      </c>
      <c r="C11" s="49">
        <v>0</v>
      </c>
      <c r="D11" s="18">
        <f t="shared" si="0"/>
        <v>0</v>
      </c>
      <c r="E11" s="48">
        <v>0</v>
      </c>
      <c r="F11" s="48">
        <v>0</v>
      </c>
      <c r="G11" s="18">
        <f t="shared" si="1"/>
        <v>0</v>
      </c>
      <c r="H11" s="34">
        <f t="shared" si="2"/>
        <v>0</v>
      </c>
      <c r="I11" s="35">
        <f t="shared" si="3"/>
        <v>0</v>
      </c>
    </row>
    <row r="12" spans="1:9" x14ac:dyDescent="0.3">
      <c r="A12" s="33" t="s">
        <v>16</v>
      </c>
      <c r="B12" s="49">
        <v>1790</v>
      </c>
      <c r="C12" s="49">
        <v>382.61076827501864</v>
      </c>
      <c r="D12" s="18">
        <f t="shared" si="0"/>
        <v>0.51929213809109376</v>
      </c>
      <c r="E12" s="48">
        <v>690</v>
      </c>
      <c r="F12" s="48">
        <v>176.91806012954135</v>
      </c>
      <c r="G12" s="18">
        <f t="shared" si="1"/>
        <v>0.375</v>
      </c>
      <c r="H12" s="34">
        <f t="shared" si="2"/>
        <v>1100</v>
      </c>
      <c r="I12" s="35">
        <f t="shared" si="3"/>
        <v>421.53410300947189</v>
      </c>
    </row>
    <row r="13" spans="1:9" x14ac:dyDescent="0.3">
      <c r="A13" s="21"/>
      <c r="B13" s="16"/>
      <c r="C13" s="17"/>
      <c r="D13" s="22"/>
      <c r="E13" s="16"/>
      <c r="F13" s="17"/>
      <c r="G13" s="22"/>
      <c r="H13" s="16"/>
      <c r="I13" s="22"/>
    </row>
    <row r="14" spans="1:9" x14ac:dyDescent="0.3">
      <c r="A14" s="30" t="s">
        <v>39</v>
      </c>
      <c r="B14" s="36"/>
      <c r="C14" s="13"/>
      <c r="D14" s="14"/>
      <c r="E14" s="4"/>
      <c r="F14" s="13"/>
      <c r="G14" s="14"/>
      <c r="H14" s="4"/>
      <c r="I14" s="14"/>
    </row>
    <row r="15" spans="1:9" x14ac:dyDescent="0.3">
      <c r="A15" s="31" t="s">
        <v>5</v>
      </c>
      <c r="B15" s="55">
        <v>2970</v>
      </c>
      <c r="C15" s="55">
        <v>483.85121680119806</v>
      </c>
      <c r="D15" s="18">
        <f>B15/B$15</f>
        <v>1</v>
      </c>
      <c r="E15" s="56">
        <v>1493</v>
      </c>
      <c r="F15" s="56">
        <v>310.77805585336944</v>
      </c>
      <c r="G15" s="18">
        <f>E15/E$15</f>
        <v>1</v>
      </c>
      <c r="H15" s="16">
        <f t="shared" ref="H15:H21" si="4">B15-E15</f>
        <v>1477</v>
      </c>
      <c r="I15" s="35">
        <f t="shared" ref="I15:I21" si="5">((SQRT((C15/1.645)^2+(F15/1.645)^2)))*1.645</f>
        <v>575.06086634372878</v>
      </c>
    </row>
    <row r="16" spans="1:9" x14ac:dyDescent="0.3">
      <c r="A16" s="32" t="s">
        <v>17</v>
      </c>
      <c r="B16" s="55">
        <v>344</v>
      </c>
      <c r="C16" s="55">
        <v>175.41379649275021</v>
      </c>
      <c r="D16" s="18">
        <f>B16/B$15</f>
        <v>0.11582491582491583</v>
      </c>
      <c r="E16" s="56">
        <v>366</v>
      </c>
      <c r="F16" s="56">
        <v>155.36087023443196</v>
      </c>
      <c r="G16" s="18">
        <f>E16/E$15</f>
        <v>0.24514400535833891</v>
      </c>
      <c r="H16" s="16">
        <f t="shared" si="4"/>
        <v>-22</v>
      </c>
      <c r="I16" s="35">
        <f t="shared" si="5"/>
        <v>234.322427437068</v>
      </c>
    </row>
    <row r="17" spans="1:9" x14ac:dyDescent="0.3">
      <c r="A17" s="32" t="s">
        <v>18</v>
      </c>
      <c r="B17" s="55">
        <v>1104</v>
      </c>
      <c r="C17" s="55">
        <v>294.21590711584582</v>
      </c>
      <c r="D17" s="18">
        <f t="shared" ref="D17:D21" si="6">B17/B$15</f>
        <v>0.37171717171717172</v>
      </c>
      <c r="E17" s="56">
        <v>328</v>
      </c>
      <c r="F17" s="56">
        <v>156.54072952429982</v>
      </c>
      <c r="G17" s="18">
        <f t="shared" ref="G17:G21" si="7">E17/E$15</f>
        <v>0.21969189551239116</v>
      </c>
      <c r="H17" s="16">
        <f t="shared" si="4"/>
        <v>776</v>
      </c>
      <c r="I17" s="35">
        <f t="shared" si="5"/>
        <v>333.26866039278281</v>
      </c>
    </row>
    <row r="18" spans="1:9" x14ac:dyDescent="0.3">
      <c r="A18" s="32" t="s">
        <v>19</v>
      </c>
      <c r="B18" s="55">
        <v>1042</v>
      </c>
      <c r="C18" s="55">
        <v>291.11853256019276</v>
      </c>
      <c r="D18" s="18">
        <f t="shared" si="6"/>
        <v>0.35084175084175084</v>
      </c>
      <c r="E18" s="56">
        <v>272</v>
      </c>
      <c r="F18" s="56">
        <v>132.63483705271403</v>
      </c>
      <c r="G18" s="18">
        <f t="shared" si="7"/>
        <v>0.18218352310783656</v>
      </c>
      <c r="H18" s="16">
        <f t="shared" si="4"/>
        <v>770</v>
      </c>
      <c r="I18" s="35">
        <f t="shared" si="5"/>
        <v>319.90936216372285</v>
      </c>
    </row>
    <row r="19" spans="1:9" x14ac:dyDescent="0.3">
      <c r="A19" s="33" t="s">
        <v>20</v>
      </c>
      <c r="B19" s="55">
        <v>264</v>
      </c>
      <c r="C19" s="55">
        <v>142.18298069740976</v>
      </c>
      <c r="D19" s="18">
        <f t="shared" si="6"/>
        <v>8.8888888888888892E-2</v>
      </c>
      <c r="E19" s="56">
        <v>320</v>
      </c>
      <c r="F19" s="56">
        <v>138.47382424126229</v>
      </c>
      <c r="G19" s="18">
        <f t="shared" si="7"/>
        <v>0.21433355659745479</v>
      </c>
      <c r="H19" s="16">
        <f t="shared" si="4"/>
        <v>-56</v>
      </c>
      <c r="I19" s="35">
        <f t="shared" si="5"/>
        <v>198.47166044551545</v>
      </c>
    </row>
    <row r="20" spans="1:9" x14ac:dyDescent="0.3">
      <c r="A20" s="33" t="s">
        <v>21</v>
      </c>
      <c r="B20" s="55">
        <v>216</v>
      </c>
      <c r="C20" s="55">
        <v>108.68762579061151</v>
      </c>
      <c r="D20" s="18">
        <f t="shared" si="6"/>
        <v>7.2727272727272724E-2</v>
      </c>
      <c r="E20" s="56">
        <v>207</v>
      </c>
      <c r="F20" s="56">
        <v>105.70714261581381</v>
      </c>
      <c r="G20" s="18">
        <f t="shared" si="7"/>
        <v>0.13864701942397856</v>
      </c>
      <c r="H20" s="16">
        <f t="shared" si="4"/>
        <v>9</v>
      </c>
      <c r="I20" s="35">
        <f t="shared" si="5"/>
        <v>151.61464309228182</v>
      </c>
    </row>
    <row r="21" spans="1:9" x14ac:dyDescent="0.3">
      <c r="A21" s="33" t="s">
        <v>30</v>
      </c>
      <c r="B21" s="55">
        <v>0</v>
      </c>
      <c r="C21" s="55">
        <v>0</v>
      </c>
      <c r="D21" s="18">
        <f t="shared" si="6"/>
        <v>0</v>
      </c>
      <c r="E21" s="56">
        <v>0</v>
      </c>
      <c r="F21" s="56">
        <v>0</v>
      </c>
      <c r="G21" s="18">
        <f t="shared" si="7"/>
        <v>0</v>
      </c>
      <c r="H21" s="16">
        <f t="shared" si="4"/>
        <v>0</v>
      </c>
      <c r="I21" s="35">
        <f t="shared" si="5"/>
        <v>0</v>
      </c>
    </row>
    <row r="22" spans="1:9" x14ac:dyDescent="0.3">
      <c r="A22" s="21"/>
      <c r="B22" s="16"/>
      <c r="C22" s="17"/>
      <c r="D22" s="23"/>
      <c r="E22" s="16"/>
      <c r="F22" s="17"/>
      <c r="G22" s="23"/>
      <c r="H22" s="21"/>
      <c r="I22" s="23"/>
    </row>
    <row r="23" spans="1:9" x14ac:dyDescent="0.3">
      <c r="A23" s="12" t="s">
        <v>24</v>
      </c>
      <c r="B23" s="16"/>
      <c r="C23" s="17"/>
      <c r="D23" s="14"/>
      <c r="E23" s="16"/>
      <c r="F23" s="17"/>
      <c r="G23" s="14"/>
      <c r="H23" s="4"/>
      <c r="I23" s="14"/>
    </row>
    <row r="24" spans="1:9" x14ac:dyDescent="0.3">
      <c r="A24" s="31" t="s">
        <v>5</v>
      </c>
      <c r="B24" s="61">
        <v>3447</v>
      </c>
      <c r="C24" s="61">
        <v>523.17014440810738</v>
      </c>
      <c r="D24" s="18">
        <f>B24/B$24</f>
        <v>1</v>
      </c>
      <c r="E24" s="62">
        <v>1840</v>
      </c>
      <c r="F24" s="62">
        <v>338.78901989291211</v>
      </c>
      <c r="G24" s="18">
        <f>E24/E$24</f>
        <v>1</v>
      </c>
      <c r="H24" s="16">
        <f t="shared" ref="H24:H30" si="8">B24-E24</f>
        <v>1607</v>
      </c>
      <c r="I24" s="35">
        <f t="shared" ref="I24:I30" si="9">((SQRT((C24/1.645)^2+(F24/1.645)^2)))*1.645</f>
        <v>623.2856487999702</v>
      </c>
    </row>
    <row r="25" spans="1:9" ht="28.8" x14ac:dyDescent="0.3">
      <c r="A25" s="32" t="s">
        <v>25</v>
      </c>
      <c r="B25" s="61">
        <v>599</v>
      </c>
      <c r="C25" s="61">
        <v>231.1839094746864</v>
      </c>
      <c r="D25" s="18">
        <f t="shared" ref="D25:D30" si="10">B25/B$24</f>
        <v>0.17377429648970119</v>
      </c>
      <c r="E25" s="62">
        <v>654</v>
      </c>
      <c r="F25" s="62">
        <v>238.38204630382717</v>
      </c>
      <c r="G25" s="18">
        <f t="shared" ref="G25:G30" si="11">E25/E$24</f>
        <v>0.35543478260869565</v>
      </c>
      <c r="H25" s="16">
        <f t="shared" si="8"/>
        <v>-55</v>
      </c>
      <c r="I25" s="35">
        <f t="shared" si="9"/>
        <v>332.07228128827614</v>
      </c>
    </row>
    <row r="26" spans="1:9" ht="28.8" x14ac:dyDescent="0.3">
      <c r="A26" s="32" t="s">
        <v>26</v>
      </c>
      <c r="B26" s="61">
        <v>327</v>
      </c>
      <c r="C26" s="61">
        <v>131.12208052040663</v>
      </c>
      <c r="D26" s="18">
        <f t="shared" si="10"/>
        <v>9.4865100087032209E-2</v>
      </c>
      <c r="E26" s="62">
        <v>108</v>
      </c>
      <c r="F26" s="62">
        <v>77.155686763841331</v>
      </c>
      <c r="G26" s="18">
        <f t="shared" si="11"/>
        <v>5.8695652173913045E-2</v>
      </c>
      <c r="H26" s="16">
        <f t="shared" si="8"/>
        <v>219</v>
      </c>
      <c r="I26" s="35">
        <f t="shared" si="9"/>
        <v>152.13809516357171</v>
      </c>
    </row>
    <row r="27" spans="1:9" ht="28.8" x14ac:dyDescent="0.3">
      <c r="A27" s="32" t="s">
        <v>27</v>
      </c>
      <c r="B27" s="61">
        <v>425</v>
      </c>
      <c r="C27" s="61">
        <v>145.21019247972919</v>
      </c>
      <c r="D27" s="18">
        <f t="shared" si="10"/>
        <v>0.12329561937917029</v>
      </c>
      <c r="E27" s="62">
        <v>388</v>
      </c>
      <c r="F27" s="62">
        <v>139.22284295330275</v>
      </c>
      <c r="G27" s="18">
        <f t="shared" si="11"/>
        <v>0.21086956521739131</v>
      </c>
      <c r="H27" s="16">
        <f t="shared" si="8"/>
        <v>37</v>
      </c>
      <c r="I27" s="35">
        <f t="shared" si="9"/>
        <v>201.16908311169487</v>
      </c>
    </row>
    <row r="28" spans="1:9" ht="28.8" x14ac:dyDescent="0.3">
      <c r="A28" s="32" t="s">
        <v>28</v>
      </c>
      <c r="B28" s="61">
        <v>1135</v>
      </c>
      <c r="C28" s="61">
        <v>332.88436430688654</v>
      </c>
      <c r="D28" s="18">
        <f t="shared" si="10"/>
        <v>0.32927183057731363</v>
      </c>
      <c r="E28" s="62">
        <v>184</v>
      </c>
      <c r="F28" s="62">
        <v>90.746900773525027</v>
      </c>
      <c r="G28" s="18">
        <f t="shared" si="11"/>
        <v>0.1</v>
      </c>
      <c r="H28" s="16">
        <f t="shared" si="8"/>
        <v>951</v>
      </c>
      <c r="I28" s="35">
        <f t="shared" si="9"/>
        <v>345.03188258478372</v>
      </c>
    </row>
    <row r="29" spans="1:9" x14ac:dyDescent="0.3">
      <c r="A29" s="32" t="s">
        <v>22</v>
      </c>
      <c r="B29" s="61">
        <v>484</v>
      </c>
      <c r="C29" s="61">
        <v>191.06281689538653</v>
      </c>
      <c r="D29" s="18">
        <f t="shared" si="10"/>
        <v>0.14041195242239629</v>
      </c>
      <c r="E29" s="62">
        <v>183</v>
      </c>
      <c r="F29" s="62">
        <v>110.58933040759402</v>
      </c>
      <c r="G29" s="18">
        <f t="shared" si="11"/>
        <v>9.945652173913043E-2</v>
      </c>
      <c r="H29" s="16">
        <f t="shared" si="8"/>
        <v>301</v>
      </c>
      <c r="I29" s="35">
        <f t="shared" si="9"/>
        <v>220.76005073382279</v>
      </c>
    </row>
    <row r="30" spans="1:9" x14ac:dyDescent="0.3">
      <c r="A30" s="37" t="s">
        <v>23</v>
      </c>
      <c r="B30" s="61">
        <v>477</v>
      </c>
      <c r="C30" s="61">
        <v>186.18539147849381</v>
      </c>
      <c r="D30" s="27">
        <f t="shared" si="10"/>
        <v>0.13838120104438642</v>
      </c>
      <c r="E30" s="62">
        <v>323</v>
      </c>
      <c r="F30" s="62">
        <v>110.23157442402788</v>
      </c>
      <c r="G30" s="27">
        <f t="shared" si="11"/>
        <v>0.17554347826086958</v>
      </c>
      <c r="H30" s="25">
        <f t="shared" si="8"/>
        <v>154</v>
      </c>
      <c r="I30" s="35">
        <f t="shared" si="9"/>
        <v>216.37005338077631</v>
      </c>
    </row>
    <row r="31" spans="1:9" x14ac:dyDescent="0.3">
      <c r="B31" s="38"/>
      <c r="C31" s="38"/>
      <c r="E31" s="38"/>
      <c r="F31" s="38"/>
      <c r="I31" s="38"/>
    </row>
    <row r="32" spans="1:9" x14ac:dyDescent="0.3">
      <c r="A32" s="7" t="s">
        <v>33</v>
      </c>
    </row>
    <row r="33" spans="1:9" ht="30" customHeight="1" x14ac:dyDescent="0.3">
      <c r="A33" s="45" t="s">
        <v>38</v>
      </c>
      <c r="B33" s="45"/>
      <c r="C33" s="45"/>
      <c r="D33" s="45"/>
      <c r="E33" s="45"/>
      <c r="F33" s="45"/>
      <c r="G33" s="45"/>
      <c r="H33" s="45"/>
      <c r="I33" s="45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6">
    <mergeCell ref="A33:I33"/>
    <mergeCell ref="B5:D5"/>
    <mergeCell ref="E5:G5"/>
    <mergeCell ref="H5:I5"/>
    <mergeCell ref="A2:I2"/>
    <mergeCell ref="B3:I3"/>
  </mergeCells>
  <pageMargins left="0.7" right="0.7" top="0.5" bottom="0.5" header="0.3" footer="0.3"/>
  <pageSetup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3" sqref="A3"/>
    </sheetView>
  </sheetViews>
  <sheetFormatPr defaultRowHeight="14.4" x14ac:dyDescent="0.3"/>
  <cols>
    <col min="1" max="1" width="48" style="5" customWidth="1"/>
    <col min="2" max="2" width="13.5546875" style="5" customWidth="1"/>
    <col min="3" max="4" width="10.6640625" style="5" customWidth="1"/>
    <col min="5" max="5" width="13.5546875" style="5" customWidth="1"/>
    <col min="6" max="7" width="10.6640625" style="5" customWidth="1"/>
    <col min="8" max="8" width="13.5546875" style="5" customWidth="1"/>
    <col min="9" max="9" width="10.6640625" style="5" customWidth="1"/>
    <col min="10" max="16384" width="8.88671875" style="5"/>
  </cols>
  <sheetData>
    <row r="2" spans="1:9" x14ac:dyDescent="0.3">
      <c r="A2" s="46"/>
      <c r="B2" s="46"/>
      <c r="C2" s="46"/>
      <c r="D2" s="46"/>
      <c r="E2" s="46"/>
      <c r="F2" s="46"/>
      <c r="G2" s="46"/>
      <c r="H2" s="46"/>
      <c r="I2" s="46"/>
    </row>
    <row r="3" spans="1:9" ht="15.6" x14ac:dyDescent="0.3">
      <c r="A3" s="2" t="str">
        <f>Intra!A3</f>
        <v>Wicomico County</v>
      </c>
      <c r="B3" s="44" t="s">
        <v>10</v>
      </c>
      <c r="C3" s="44"/>
      <c r="D3" s="44"/>
      <c r="E3" s="44"/>
      <c r="F3" s="44"/>
      <c r="G3" s="44"/>
      <c r="H3" s="44"/>
      <c r="I3" s="44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1"/>
      <c r="B5" s="41" t="s">
        <v>0</v>
      </c>
      <c r="C5" s="42"/>
      <c r="D5" s="43"/>
      <c r="E5" s="41" t="s">
        <v>29</v>
      </c>
      <c r="F5" s="42"/>
      <c r="G5" s="43"/>
      <c r="H5" s="41" t="s">
        <v>1</v>
      </c>
      <c r="I5" s="43"/>
    </row>
    <row r="6" spans="1:9" x14ac:dyDescent="0.3">
      <c r="A6" s="30" t="s">
        <v>12</v>
      </c>
      <c r="B6" s="4" t="s">
        <v>2</v>
      </c>
      <c r="C6" s="13" t="s">
        <v>3</v>
      </c>
      <c r="D6" s="13" t="s">
        <v>4</v>
      </c>
      <c r="E6" s="4" t="s">
        <v>2</v>
      </c>
      <c r="F6" s="13" t="s">
        <v>3</v>
      </c>
      <c r="G6" s="13" t="s">
        <v>4</v>
      </c>
      <c r="H6" s="4" t="s">
        <v>2</v>
      </c>
      <c r="I6" s="14" t="s">
        <v>3</v>
      </c>
    </row>
    <row r="7" spans="1:9" x14ac:dyDescent="0.3">
      <c r="A7" s="30"/>
      <c r="B7" s="4"/>
      <c r="C7" s="13"/>
      <c r="D7" s="13"/>
      <c r="E7" s="4"/>
      <c r="F7" s="13"/>
      <c r="G7" s="13"/>
      <c r="H7" s="4"/>
      <c r="I7" s="14"/>
    </row>
    <row r="8" spans="1:9" x14ac:dyDescent="0.3">
      <c r="A8" s="31" t="s">
        <v>5</v>
      </c>
      <c r="B8" s="50">
        <v>2138</v>
      </c>
      <c r="C8" s="50">
        <v>410.83695062640118</v>
      </c>
      <c r="D8" s="18">
        <f t="shared" ref="D8" si="0">B8/B$8</f>
        <v>1</v>
      </c>
      <c r="E8" s="51">
        <v>840</v>
      </c>
      <c r="F8" s="51">
        <v>235.32955615476777</v>
      </c>
      <c r="G8" s="18">
        <f t="shared" ref="G8" si="1">E8/E$8</f>
        <v>1</v>
      </c>
      <c r="H8" s="34">
        <f t="shared" ref="H8:H12" si="2">B8-E8</f>
        <v>1298</v>
      </c>
      <c r="I8" s="35">
        <f t="shared" ref="I8:I12" si="3">((SQRT((C8/1.645)^2+(F8/1.645)^2)))*1.645</f>
        <v>473.462775727934</v>
      </c>
    </row>
    <row r="9" spans="1:9" x14ac:dyDescent="0.3">
      <c r="A9" s="32" t="s">
        <v>13</v>
      </c>
      <c r="B9" s="50">
        <v>975</v>
      </c>
      <c r="C9" s="50">
        <v>306.72463220289302</v>
      </c>
      <c r="D9" s="18">
        <f>B9/B$8</f>
        <v>0.4560336763330215</v>
      </c>
      <c r="E9" s="51">
        <v>487</v>
      </c>
      <c r="F9" s="51">
        <v>172.4731863218164</v>
      </c>
      <c r="G9" s="18">
        <f>E9/E$8</f>
        <v>0.57976190476190481</v>
      </c>
      <c r="H9" s="34">
        <f t="shared" si="2"/>
        <v>488</v>
      </c>
      <c r="I9" s="35">
        <f t="shared" si="3"/>
        <v>351.89060800197547</v>
      </c>
    </row>
    <row r="10" spans="1:9" x14ac:dyDescent="0.3">
      <c r="A10" s="32" t="s">
        <v>14</v>
      </c>
      <c r="B10" s="50">
        <v>314</v>
      </c>
      <c r="C10" s="50">
        <v>158.22136391777187</v>
      </c>
      <c r="D10" s="18">
        <f>B10/B$8</f>
        <v>0.14686623012160899</v>
      </c>
      <c r="E10" s="51">
        <v>125</v>
      </c>
      <c r="F10" s="51">
        <v>134.16407864998737</v>
      </c>
      <c r="G10" s="18">
        <f>E10/E$8</f>
        <v>0.14880952380952381</v>
      </c>
      <c r="H10" s="34">
        <f t="shared" si="2"/>
        <v>189</v>
      </c>
      <c r="I10" s="35">
        <f t="shared" si="3"/>
        <v>207.44637861384805</v>
      </c>
    </row>
    <row r="11" spans="1:9" x14ac:dyDescent="0.3">
      <c r="A11" s="32" t="s">
        <v>15</v>
      </c>
      <c r="B11" s="50">
        <v>12</v>
      </c>
      <c r="C11" s="50">
        <v>14.422205101855958</v>
      </c>
      <c r="D11" s="18">
        <f>B11/B$8</f>
        <v>5.6127221702525721E-3</v>
      </c>
      <c r="E11" s="51">
        <v>0</v>
      </c>
      <c r="F11" s="51">
        <v>0</v>
      </c>
      <c r="G11" s="18">
        <f>E11/E$8</f>
        <v>0</v>
      </c>
      <c r="H11" s="34">
        <f t="shared" si="2"/>
        <v>12</v>
      </c>
      <c r="I11" s="35">
        <f t="shared" si="3"/>
        <v>14.422205101855958</v>
      </c>
    </row>
    <row r="12" spans="1:9" x14ac:dyDescent="0.3">
      <c r="A12" s="33" t="s">
        <v>16</v>
      </c>
      <c r="B12" s="50">
        <v>837</v>
      </c>
      <c r="C12" s="50">
        <v>222.40728405337808</v>
      </c>
      <c r="D12" s="18">
        <f>B12/B$8</f>
        <v>0.39148737137511691</v>
      </c>
      <c r="E12" s="51">
        <v>228</v>
      </c>
      <c r="F12" s="51">
        <v>87.367041840730764</v>
      </c>
      <c r="G12" s="18">
        <f>E12/E$8</f>
        <v>0.27142857142857141</v>
      </c>
      <c r="H12" s="34">
        <f t="shared" si="2"/>
        <v>609</v>
      </c>
      <c r="I12" s="35">
        <f t="shared" si="3"/>
        <v>238.95187800057147</v>
      </c>
    </row>
    <row r="13" spans="1:9" x14ac:dyDescent="0.3">
      <c r="A13" s="21"/>
      <c r="B13" s="16"/>
      <c r="C13" s="17"/>
      <c r="D13" s="22"/>
      <c r="E13" s="16"/>
      <c r="F13" s="17"/>
      <c r="G13" s="22"/>
      <c r="H13" s="16"/>
      <c r="I13" s="22"/>
    </row>
    <row r="14" spans="1:9" x14ac:dyDescent="0.3">
      <c r="A14" s="30" t="s">
        <v>39</v>
      </c>
      <c r="B14" s="36"/>
      <c r="C14" s="13"/>
      <c r="D14" s="14"/>
      <c r="E14" s="4"/>
      <c r="F14" s="13"/>
      <c r="G14" s="14"/>
      <c r="H14" s="4"/>
      <c r="I14" s="14"/>
    </row>
    <row r="15" spans="1:9" x14ac:dyDescent="0.3">
      <c r="A15" s="31" t="s">
        <v>5</v>
      </c>
      <c r="B15" s="57">
        <v>1688</v>
      </c>
      <c r="C15" s="57">
        <v>343.25063729001295</v>
      </c>
      <c r="D15" s="18">
        <f>B15/B$15</f>
        <v>1</v>
      </c>
      <c r="E15" s="58">
        <v>741</v>
      </c>
      <c r="F15" s="58">
        <v>247.62673522865015</v>
      </c>
      <c r="G15" s="18">
        <f>E15/E$15</f>
        <v>1</v>
      </c>
      <c r="H15" s="16">
        <f t="shared" ref="H15:H21" si="4">B15-E15</f>
        <v>947</v>
      </c>
      <c r="I15" s="22">
        <f t="shared" ref="I15:I21" si="5">((SQRT((C15/1.645)^2+(F15/1.645)^2)))*1.645</f>
        <v>423.24933549859242</v>
      </c>
    </row>
    <row r="16" spans="1:9" x14ac:dyDescent="0.3">
      <c r="A16" s="32" t="s">
        <v>17</v>
      </c>
      <c r="B16" s="57">
        <v>194</v>
      </c>
      <c r="C16" s="57">
        <v>82.073138114732771</v>
      </c>
      <c r="D16" s="18">
        <f>B16/B$15</f>
        <v>0.11492890995260663</v>
      </c>
      <c r="E16" s="58">
        <v>202</v>
      </c>
      <c r="F16" s="58">
        <v>124.48293055676348</v>
      </c>
      <c r="G16" s="18">
        <f>E16/E$15</f>
        <v>0.2726045883940621</v>
      </c>
      <c r="H16" s="16">
        <f t="shared" si="4"/>
        <v>-8</v>
      </c>
      <c r="I16" s="22">
        <f t="shared" si="5"/>
        <v>149.10399055692639</v>
      </c>
    </row>
    <row r="17" spans="1:9" x14ac:dyDescent="0.3">
      <c r="A17" s="32" t="s">
        <v>18</v>
      </c>
      <c r="B17" s="57">
        <v>637</v>
      </c>
      <c r="C17" s="57">
        <v>207.12315177207978</v>
      </c>
      <c r="D17" s="18">
        <f t="shared" ref="D17:D21" si="6">B17/B$15</f>
        <v>0.37736966824644552</v>
      </c>
      <c r="E17" s="58">
        <v>291</v>
      </c>
      <c r="F17" s="58">
        <v>151.70695435608744</v>
      </c>
      <c r="G17" s="18">
        <f t="shared" ref="G17:G21" si="7">E17/E$15</f>
        <v>0.39271255060728744</v>
      </c>
      <c r="H17" s="16">
        <f t="shared" si="4"/>
        <v>346</v>
      </c>
      <c r="I17" s="22">
        <f t="shared" si="5"/>
        <v>256.73916724956473</v>
      </c>
    </row>
    <row r="18" spans="1:9" x14ac:dyDescent="0.3">
      <c r="A18" s="32" t="s">
        <v>19</v>
      </c>
      <c r="B18" s="57">
        <v>514</v>
      </c>
      <c r="C18" s="57">
        <v>213.71710273162512</v>
      </c>
      <c r="D18" s="18">
        <f t="shared" si="6"/>
        <v>0.30450236966824645</v>
      </c>
      <c r="E18" s="58">
        <v>92</v>
      </c>
      <c r="F18" s="58">
        <v>53.131911315140925</v>
      </c>
      <c r="G18" s="18">
        <f t="shared" si="7"/>
        <v>0.12415654520917679</v>
      </c>
      <c r="H18" s="16">
        <f t="shared" si="4"/>
        <v>422</v>
      </c>
      <c r="I18" s="22">
        <f t="shared" si="5"/>
        <v>220.22261464254763</v>
      </c>
    </row>
    <row r="19" spans="1:9" x14ac:dyDescent="0.3">
      <c r="A19" s="33" t="s">
        <v>20</v>
      </c>
      <c r="B19" s="57">
        <v>248</v>
      </c>
      <c r="C19" s="57">
        <v>136.47710430691296</v>
      </c>
      <c r="D19" s="18">
        <f t="shared" si="6"/>
        <v>0.14691943127962084</v>
      </c>
      <c r="E19" s="58">
        <v>23</v>
      </c>
      <c r="F19" s="58">
        <v>22</v>
      </c>
      <c r="G19" s="18">
        <f t="shared" si="7"/>
        <v>3.1039136302294199E-2</v>
      </c>
      <c r="H19" s="16">
        <f t="shared" si="4"/>
        <v>225</v>
      </c>
      <c r="I19" s="22">
        <f t="shared" si="5"/>
        <v>138.23892360692051</v>
      </c>
    </row>
    <row r="20" spans="1:9" x14ac:dyDescent="0.3">
      <c r="A20" s="33" t="s">
        <v>21</v>
      </c>
      <c r="B20" s="57">
        <v>95</v>
      </c>
      <c r="C20" s="57">
        <v>62.321745803531535</v>
      </c>
      <c r="D20" s="18">
        <f t="shared" si="6"/>
        <v>5.6279620853080567E-2</v>
      </c>
      <c r="E20" s="58">
        <v>133</v>
      </c>
      <c r="F20" s="58">
        <v>139.645980966156</v>
      </c>
      <c r="G20" s="18">
        <f t="shared" si="7"/>
        <v>0.17948717948717949</v>
      </c>
      <c r="H20" s="16">
        <f t="shared" si="4"/>
        <v>-38</v>
      </c>
      <c r="I20" s="22">
        <f t="shared" si="5"/>
        <v>152.92154851426272</v>
      </c>
    </row>
    <row r="21" spans="1:9" x14ac:dyDescent="0.3">
      <c r="A21" s="33" t="s">
        <v>30</v>
      </c>
      <c r="B21" s="57">
        <v>0</v>
      </c>
      <c r="C21" s="57">
        <v>0</v>
      </c>
      <c r="D21" s="18">
        <f t="shared" si="6"/>
        <v>0</v>
      </c>
      <c r="E21" s="58">
        <v>0</v>
      </c>
      <c r="F21" s="58">
        <v>0</v>
      </c>
      <c r="G21" s="18">
        <f t="shared" si="7"/>
        <v>0</v>
      </c>
      <c r="H21" s="16">
        <f t="shared" si="4"/>
        <v>0</v>
      </c>
      <c r="I21" s="22">
        <f t="shared" si="5"/>
        <v>0</v>
      </c>
    </row>
    <row r="22" spans="1:9" x14ac:dyDescent="0.3">
      <c r="A22" s="21"/>
      <c r="B22" s="16"/>
      <c r="C22" s="17"/>
      <c r="D22" s="23"/>
      <c r="E22" s="16"/>
      <c r="F22" s="17"/>
      <c r="G22" s="23"/>
      <c r="H22" s="21"/>
      <c r="I22" s="23"/>
    </row>
    <row r="23" spans="1:9" x14ac:dyDescent="0.3">
      <c r="A23" s="12" t="s">
        <v>24</v>
      </c>
      <c r="B23" s="16"/>
      <c r="C23" s="17"/>
      <c r="D23" s="14"/>
      <c r="E23" s="16"/>
      <c r="F23" s="17"/>
      <c r="G23" s="14"/>
      <c r="H23" s="4"/>
      <c r="I23" s="14"/>
    </row>
    <row r="24" spans="1:9" x14ac:dyDescent="0.3">
      <c r="A24" s="31" t="s">
        <v>5</v>
      </c>
      <c r="B24" s="59">
        <v>2138</v>
      </c>
      <c r="C24" s="59">
        <v>374.35010351274116</v>
      </c>
      <c r="D24" s="18">
        <f>B24/B$24</f>
        <v>1</v>
      </c>
      <c r="E24" s="60">
        <v>840</v>
      </c>
      <c r="F24" s="60">
        <v>233</v>
      </c>
      <c r="G24" s="18">
        <f>E24/E$24</f>
        <v>1</v>
      </c>
      <c r="H24" s="16">
        <f>B24-E24</f>
        <v>1298</v>
      </c>
      <c r="I24" s="22">
        <f t="shared" ref="I24:I30" si="8">((SQRT((C24/1.645)^2+(F24/1.645)^2)))*1.645</f>
        <v>440.93877125968407</v>
      </c>
    </row>
    <row r="25" spans="1:9" ht="28.8" x14ac:dyDescent="0.3">
      <c r="A25" s="32" t="s">
        <v>25</v>
      </c>
      <c r="B25" s="59">
        <v>527</v>
      </c>
      <c r="C25" s="59">
        <v>195.9438695136952</v>
      </c>
      <c r="D25" s="18">
        <f t="shared" ref="D25:D30" si="9">B25/B$24</f>
        <v>0.24649204864359214</v>
      </c>
      <c r="E25" s="60">
        <v>404</v>
      </c>
      <c r="F25" s="60">
        <v>161</v>
      </c>
      <c r="G25" s="18">
        <f t="shared" ref="G25:G30" si="10">E25/E$24</f>
        <v>0.48095238095238096</v>
      </c>
      <c r="H25" s="16">
        <f t="shared" ref="H25:H30" si="11">B25-E25</f>
        <v>123</v>
      </c>
      <c r="I25" s="22">
        <f t="shared" si="8"/>
        <v>253.60402205012443</v>
      </c>
    </row>
    <row r="26" spans="1:9" ht="28.8" x14ac:dyDescent="0.3">
      <c r="A26" s="32" t="s">
        <v>26</v>
      </c>
      <c r="B26" s="59">
        <v>181</v>
      </c>
      <c r="C26" s="59">
        <v>127.12198865656562</v>
      </c>
      <c r="D26" s="18">
        <f t="shared" si="9"/>
        <v>8.4658559401309633E-2</v>
      </c>
      <c r="E26" s="60">
        <v>55</v>
      </c>
      <c r="F26" s="60">
        <v>46</v>
      </c>
      <c r="G26" s="18">
        <f t="shared" si="10"/>
        <v>6.5476190476190479E-2</v>
      </c>
      <c r="H26" s="16">
        <f t="shared" si="11"/>
        <v>126</v>
      </c>
      <c r="I26" s="22">
        <f t="shared" si="8"/>
        <v>135.1887569289695</v>
      </c>
    </row>
    <row r="27" spans="1:9" ht="28.8" x14ac:dyDescent="0.3">
      <c r="A27" s="32" t="s">
        <v>27</v>
      </c>
      <c r="B27" s="59">
        <v>445</v>
      </c>
      <c r="C27" s="59">
        <v>154.32757368662286</v>
      </c>
      <c r="D27" s="18">
        <f t="shared" si="9"/>
        <v>0.20813844714686622</v>
      </c>
      <c r="E27" s="60">
        <v>162</v>
      </c>
      <c r="F27" s="60">
        <v>138</v>
      </c>
      <c r="G27" s="18">
        <f t="shared" si="10"/>
        <v>0.19285714285714287</v>
      </c>
      <c r="H27" s="16">
        <f t="shared" si="11"/>
        <v>283</v>
      </c>
      <c r="I27" s="22">
        <f t="shared" si="8"/>
        <v>207.02898347815943</v>
      </c>
    </row>
    <row r="28" spans="1:9" ht="28.8" x14ac:dyDescent="0.3">
      <c r="A28" s="32" t="s">
        <v>28</v>
      </c>
      <c r="B28" s="59">
        <v>349</v>
      </c>
      <c r="C28" s="59">
        <v>139.31618714277246</v>
      </c>
      <c r="D28" s="18">
        <f t="shared" si="9"/>
        <v>0.16323666978484566</v>
      </c>
      <c r="E28" s="60">
        <v>57</v>
      </c>
      <c r="F28" s="60">
        <v>37</v>
      </c>
      <c r="G28" s="18">
        <f t="shared" si="10"/>
        <v>6.7857142857142852E-2</v>
      </c>
      <c r="H28" s="16">
        <f t="shared" si="11"/>
        <v>292</v>
      </c>
      <c r="I28" s="22">
        <f t="shared" si="8"/>
        <v>144.14575956302008</v>
      </c>
    </row>
    <row r="29" spans="1:9" x14ac:dyDescent="0.3">
      <c r="A29" s="32" t="s">
        <v>22</v>
      </c>
      <c r="B29" s="59">
        <v>333</v>
      </c>
      <c r="C29" s="59">
        <v>161.60136138040423</v>
      </c>
      <c r="D29" s="18">
        <f t="shared" si="9"/>
        <v>0.15575304022450889</v>
      </c>
      <c r="E29" s="60">
        <v>75</v>
      </c>
      <c r="F29" s="60">
        <v>59</v>
      </c>
      <c r="G29" s="18">
        <f t="shared" si="10"/>
        <v>8.9285714285714288E-2</v>
      </c>
      <c r="H29" s="16">
        <f t="shared" si="11"/>
        <v>258</v>
      </c>
      <c r="I29" s="22">
        <f t="shared" si="8"/>
        <v>172.03488018422311</v>
      </c>
    </row>
    <row r="30" spans="1:9" x14ac:dyDescent="0.3">
      <c r="A30" s="37" t="s">
        <v>23</v>
      </c>
      <c r="B30" s="59">
        <v>303</v>
      </c>
      <c r="C30" s="59">
        <v>127.44802862343538</v>
      </c>
      <c r="D30" s="18">
        <f t="shared" si="9"/>
        <v>0.14172123479887747</v>
      </c>
      <c r="E30" s="60">
        <v>87</v>
      </c>
      <c r="F30" s="60">
        <v>51</v>
      </c>
      <c r="G30" s="27">
        <f t="shared" si="10"/>
        <v>0.10357142857142858</v>
      </c>
      <c r="H30" s="25">
        <f t="shared" si="11"/>
        <v>216</v>
      </c>
      <c r="I30" s="28">
        <f t="shared" si="8"/>
        <v>137.27344972717776</v>
      </c>
    </row>
    <row r="31" spans="1:9" x14ac:dyDescent="0.3">
      <c r="B31" s="38"/>
      <c r="C31" s="38"/>
      <c r="D31" s="38"/>
      <c r="E31" s="38"/>
      <c r="F31" s="38"/>
    </row>
    <row r="32" spans="1:9" x14ac:dyDescent="0.3">
      <c r="A32" s="7" t="s">
        <v>34</v>
      </c>
    </row>
    <row r="33" spans="1:9" ht="28.2" customHeight="1" x14ac:dyDescent="0.3">
      <c r="A33" s="45" t="s">
        <v>38</v>
      </c>
      <c r="B33" s="45"/>
      <c r="C33" s="45"/>
      <c r="D33" s="45"/>
      <c r="E33" s="45"/>
      <c r="F33" s="45"/>
      <c r="G33" s="45"/>
      <c r="H33" s="45"/>
      <c r="I33" s="45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6">
    <mergeCell ref="A33:I33"/>
    <mergeCell ref="A2:I2"/>
    <mergeCell ref="B5:D5"/>
    <mergeCell ref="E5:G5"/>
    <mergeCell ref="H5:I5"/>
    <mergeCell ref="B3:I3"/>
  </mergeCells>
  <pageMargins left="0.7" right="0.7" top="0.5" bottom="0.5" header="0.3" footer="0.3"/>
  <pageSetup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3" sqref="A3"/>
    </sheetView>
  </sheetViews>
  <sheetFormatPr defaultRowHeight="14.4" x14ac:dyDescent="0.3"/>
  <cols>
    <col min="1" max="1" width="48" style="5" customWidth="1"/>
    <col min="2" max="2" width="13.5546875" style="5" customWidth="1"/>
    <col min="3" max="4" width="10.6640625" style="5" customWidth="1"/>
    <col min="5" max="5" width="13.5546875" style="5" customWidth="1"/>
    <col min="6" max="7" width="10.6640625" style="5" customWidth="1"/>
    <col min="8" max="8" width="13.5546875" style="5" customWidth="1"/>
    <col min="9" max="9" width="10.6640625" style="5" customWidth="1"/>
    <col min="10" max="16384" width="8.88671875" style="5"/>
  </cols>
  <sheetData>
    <row r="2" spans="1:9" x14ac:dyDescent="0.3">
      <c r="A2" s="46"/>
      <c r="B2" s="46"/>
      <c r="C2" s="46"/>
      <c r="D2" s="46"/>
      <c r="E2" s="46"/>
      <c r="F2" s="46"/>
      <c r="G2" s="46"/>
      <c r="H2" s="46"/>
      <c r="I2" s="46"/>
    </row>
    <row r="3" spans="1:9" ht="15.6" x14ac:dyDescent="0.3">
      <c r="A3" s="2" t="str">
        <f>Intra!A3</f>
        <v>Wicomico County</v>
      </c>
      <c r="B3" s="44" t="s">
        <v>7</v>
      </c>
      <c r="C3" s="44"/>
      <c r="D3" s="44"/>
      <c r="E3" s="44"/>
      <c r="F3" s="44"/>
      <c r="G3" s="44"/>
      <c r="H3" s="44"/>
      <c r="I3" s="44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1"/>
      <c r="B5" s="41" t="s">
        <v>0</v>
      </c>
      <c r="C5" s="42"/>
      <c r="D5" s="43"/>
      <c r="E5" s="41" t="s">
        <v>29</v>
      </c>
      <c r="F5" s="42"/>
      <c r="G5" s="43"/>
      <c r="H5" s="41" t="s">
        <v>1</v>
      </c>
      <c r="I5" s="43"/>
    </row>
    <row r="6" spans="1:9" x14ac:dyDescent="0.3">
      <c r="A6" s="30" t="s">
        <v>12</v>
      </c>
      <c r="B6" s="4" t="s">
        <v>2</v>
      </c>
      <c r="C6" s="13" t="s">
        <v>3</v>
      </c>
      <c r="D6" s="13" t="s">
        <v>4</v>
      </c>
      <c r="E6" s="4" t="s">
        <v>2</v>
      </c>
      <c r="F6" s="13" t="s">
        <v>3</v>
      </c>
      <c r="G6" s="13" t="s">
        <v>4</v>
      </c>
      <c r="H6" s="4" t="s">
        <v>2</v>
      </c>
      <c r="I6" s="14" t="s">
        <v>3</v>
      </c>
    </row>
    <row r="7" spans="1:9" x14ac:dyDescent="0.3">
      <c r="A7" s="30"/>
      <c r="B7" s="4"/>
      <c r="C7" s="13"/>
      <c r="D7" s="13"/>
      <c r="E7" s="4"/>
      <c r="F7" s="13"/>
      <c r="G7" s="13"/>
      <c r="H7" s="4"/>
      <c r="I7" s="14"/>
    </row>
    <row r="8" spans="1:9" x14ac:dyDescent="0.3">
      <c r="A8" s="31" t="s">
        <v>5</v>
      </c>
      <c r="B8" s="52">
        <v>305</v>
      </c>
      <c r="C8" s="52">
        <v>167.22739010102381</v>
      </c>
      <c r="D8" s="18">
        <f>IF(B8=0,0,B8/B$8)</f>
        <v>1</v>
      </c>
      <c r="E8" s="40">
        <v>0</v>
      </c>
      <c r="F8" s="40">
        <v>0</v>
      </c>
      <c r="G8" s="18">
        <v>0</v>
      </c>
      <c r="H8" s="34">
        <f t="shared" ref="H8:H12" si="0">B8-E8</f>
        <v>305</v>
      </c>
      <c r="I8" s="35">
        <f t="shared" ref="I8:I12" si="1">((SQRT((C8/1.645)^2+(F8/1.645)^2)))*1.645</f>
        <v>167.22739010102381</v>
      </c>
    </row>
    <row r="9" spans="1:9" x14ac:dyDescent="0.3">
      <c r="A9" s="32" t="s">
        <v>13</v>
      </c>
      <c r="B9" s="52">
        <v>118</v>
      </c>
      <c r="C9" s="52">
        <v>105.1189802081432</v>
      </c>
      <c r="D9" s="18">
        <f t="shared" ref="D9:D12" si="2">IF(B9=0,0,B9/B$8)</f>
        <v>0.38688524590163936</v>
      </c>
      <c r="E9" s="40">
        <v>0</v>
      </c>
      <c r="F9" s="40">
        <v>0</v>
      </c>
      <c r="G9" s="18">
        <v>0</v>
      </c>
      <c r="H9" s="34">
        <f t="shared" si="0"/>
        <v>118</v>
      </c>
      <c r="I9" s="35">
        <f t="shared" si="1"/>
        <v>105.1189802081432</v>
      </c>
    </row>
    <row r="10" spans="1:9" x14ac:dyDescent="0.3">
      <c r="A10" s="32" t="s">
        <v>14</v>
      </c>
      <c r="B10" s="52">
        <v>9</v>
      </c>
      <c r="C10" s="52">
        <v>25</v>
      </c>
      <c r="D10" s="18">
        <f t="shared" si="2"/>
        <v>2.9508196721311476E-2</v>
      </c>
      <c r="E10" s="40">
        <v>0</v>
      </c>
      <c r="F10" s="40">
        <v>0</v>
      </c>
      <c r="G10" s="18">
        <v>0</v>
      </c>
      <c r="H10" s="34">
        <f t="shared" si="0"/>
        <v>9</v>
      </c>
      <c r="I10" s="35">
        <f>((SQRT((C10/1.645)^2+(F10/1.645)^2)))*1.645</f>
        <v>25</v>
      </c>
    </row>
    <row r="11" spans="1:9" x14ac:dyDescent="0.3">
      <c r="A11" s="32" t="s">
        <v>15</v>
      </c>
      <c r="B11" s="52">
        <v>0</v>
      </c>
      <c r="C11" s="52">
        <v>0</v>
      </c>
      <c r="D11" s="18">
        <f t="shared" si="2"/>
        <v>0</v>
      </c>
      <c r="E11" s="40">
        <v>0</v>
      </c>
      <c r="F11" s="40">
        <v>0</v>
      </c>
      <c r="G11" s="18">
        <v>0</v>
      </c>
      <c r="H11" s="34">
        <f t="shared" si="0"/>
        <v>0</v>
      </c>
      <c r="I11" s="35">
        <f>((SQRT((C11/1.645)^2+(F11/1.645)^2)))*1.645</f>
        <v>0</v>
      </c>
    </row>
    <row r="12" spans="1:9" x14ac:dyDescent="0.3">
      <c r="A12" s="33" t="s">
        <v>16</v>
      </c>
      <c r="B12" s="52">
        <v>178</v>
      </c>
      <c r="C12" s="52">
        <v>127.63228431709589</v>
      </c>
      <c r="D12" s="18">
        <f t="shared" si="2"/>
        <v>0.58360655737704914</v>
      </c>
      <c r="E12" s="40">
        <v>0</v>
      </c>
      <c r="F12" s="40">
        <v>0</v>
      </c>
      <c r="G12" s="18">
        <v>0</v>
      </c>
      <c r="H12" s="34">
        <f t="shared" si="0"/>
        <v>178</v>
      </c>
      <c r="I12" s="35">
        <f t="shared" si="1"/>
        <v>127.63228431709589</v>
      </c>
    </row>
    <row r="13" spans="1:9" x14ac:dyDescent="0.3">
      <c r="A13" s="21"/>
      <c r="B13" s="16"/>
      <c r="C13" s="17"/>
      <c r="D13" s="22"/>
      <c r="E13" s="16"/>
      <c r="F13" s="17"/>
      <c r="G13" s="22"/>
      <c r="H13" s="16"/>
      <c r="I13" s="22"/>
    </row>
    <row r="14" spans="1:9" x14ac:dyDescent="0.3">
      <c r="A14" s="30" t="s">
        <v>39</v>
      </c>
      <c r="B14" s="36"/>
      <c r="C14" s="13"/>
      <c r="D14" s="14"/>
      <c r="E14" s="4"/>
      <c r="F14" s="13"/>
      <c r="G14" s="14"/>
      <c r="H14" s="4"/>
      <c r="I14" s="14"/>
    </row>
    <row r="15" spans="1:9" x14ac:dyDescent="0.3">
      <c r="A15" s="31" t="s">
        <v>5</v>
      </c>
      <c r="B15" s="53">
        <v>207</v>
      </c>
      <c r="C15" s="53">
        <v>118.52425912023243</v>
      </c>
      <c r="D15" s="18">
        <f>IF(B15=0,0,B15/B$15)</f>
        <v>1</v>
      </c>
      <c r="E15" s="40">
        <v>0</v>
      </c>
      <c r="F15" s="40">
        <v>0</v>
      </c>
      <c r="G15" s="18">
        <v>0</v>
      </c>
      <c r="H15" s="16">
        <f t="shared" ref="H15:H21" si="3">B15-E15</f>
        <v>207</v>
      </c>
      <c r="I15" s="22">
        <f t="shared" ref="I15:I21" si="4">((SQRT((C15/1.645)^2+(F15/1.645)^2)))*1.645</f>
        <v>118.52425912023243</v>
      </c>
    </row>
    <row r="16" spans="1:9" x14ac:dyDescent="0.3">
      <c r="A16" s="32" t="s">
        <v>17</v>
      </c>
      <c r="B16" s="53">
        <v>36</v>
      </c>
      <c r="C16" s="53">
        <v>39</v>
      </c>
      <c r="D16" s="18">
        <f t="shared" ref="D16:D21" si="5">IF(B16=0,0,B16/B$15)</f>
        <v>0.17391304347826086</v>
      </c>
      <c r="E16" s="40">
        <v>0</v>
      </c>
      <c r="F16" s="40">
        <v>0</v>
      </c>
      <c r="G16" s="18">
        <v>0</v>
      </c>
      <c r="H16" s="16">
        <f t="shared" si="3"/>
        <v>36</v>
      </c>
      <c r="I16" s="22">
        <f t="shared" si="4"/>
        <v>39</v>
      </c>
    </row>
    <row r="17" spans="1:9" x14ac:dyDescent="0.3">
      <c r="A17" s="32" t="s">
        <v>18</v>
      </c>
      <c r="B17" s="53">
        <v>121</v>
      </c>
      <c r="C17" s="53">
        <v>100.34440691936945</v>
      </c>
      <c r="D17" s="18">
        <f t="shared" si="5"/>
        <v>0.58454106280193241</v>
      </c>
      <c r="E17" s="40">
        <v>0</v>
      </c>
      <c r="F17" s="40">
        <v>0</v>
      </c>
      <c r="G17" s="18">
        <v>0</v>
      </c>
      <c r="H17" s="16">
        <f t="shared" si="3"/>
        <v>121</v>
      </c>
      <c r="I17" s="22">
        <f t="shared" si="4"/>
        <v>100.34440691936945</v>
      </c>
    </row>
    <row r="18" spans="1:9" x14ac:dyDescent="0.3">
      <c r="A18" s="32" t="s">
        <v>19</v>
      </c>
      <c r="B18" s="53">
        <v>0</v>
      </c>
      <c r="C18" s="53">
        <v>0</v>
      </c>
      <c r="D18" s="18">
        <f t="shared" si="5"/>
        <v>0</v>
      </c>
      <c r="E18" s="40">
        <v>0</v>
      </c>
      <c r="F18" s="40">
        <v>0</v>
      </c>
      <c r="G18" s="18">
        <v>0</v>
      </c>
      <c r="H18" s="16">
        <f t="shared" si="3"/>
        <v>0</v>
      </c>
      <c r="I18" s="22">
        <f t="shared" si="4"/>
        <v>0</v>
      </c>
    </row>
    <row r="19" spans="1:9" x14ac:dyDescent="0.3">
      <c r="A19" s="33" t="s">
        <v>20</v>
      </c>
      <c r="B19" s="53">
        <v>28</v>
      </c>
      <c r="C19" s="53">
        <v>37</v>
      </c>
      <c r="D19" s="18">
        <f t="shared" si="5"/>
        <v>0.13526570048309178</v>
      </c>
      <c r="E19" s="40">
        <v>0</v>
      </c>
      <c r="F19" s="40">
        <v>0</v>
      </c>
      <c r="G19" s="18">
        <v>0</v>
      </c>
      <c r="H19" s="16">
        <f t="shared" si="3"/>
        <v>28</v>
      </c>
      <c r="I19" s="22">
        <f t="shared" si="4"/>
        <v>37</v>
      </c>
    </row>
    <row r="20" spans="1:9" x14ac:dyDescent="0.3">
      <c r="A20" s="33" t="s">
        <v>21</v>
      </c>
      <c r="B20" s="53">
        <v>22</v>
      </c>
      <c r="C20" s="53">
        <v>33</v>
      </c>
      <c r="D20" s="18">
        <f t="shared" si="5"/>
        <v>0.10628019323671498</v>
      </c>
      <c r="E20" s="40">
        <v>0</v>
      </c>
      <c r="F20" s="40">
        <v>0</v>
      </c>
      <c r="G20" s="18">
        <v>0</v>
      </c>
      <c r="H20" s="16">
        <f t="shared" si="3"/>
        <v>22</v>
      </c>
      <c r="I20" s="22">
        <f t="shared" si="4"/>
        <v>33</v>
      </c>
    </row>
    <row r="21" spans="1:9" x14ac:dyDescent="0.3">
      <c r="A21" s="33" t="s">
        <v>30</v>
      </c>
      <c r="B21" s="53">
        <v>0</v>
      </c>
      <c r="C21" s="53">
        <v>0</v>
      </c>
      <c r="D21" s="18">
        <f t="shared" si="5"/>
        <v>0</v>
      </c>
      <c r="E21" s="40">
        <v>0</v>
      </c>
      <c r="F21" s="40">
        <v>0</v>
      </c>
      <c r="G21" s="18">
        <v>0</v>
      </c>
      <c r="H21" s="16">
        <f t="shared" si="3"/>
        <v>0</v>
      </c>
      <c r="I21" s="22">
        <f t="shared" si="4"/>
        <v>0</v>
      </c>
    </row>
    <row r="22" spans="1:9" x14ac:dyDescent="0.3">
      <c r="A22" s="21"/>
      <c r="B22" s="16"/>
      <c r="C22" s="17"/>
      <c r="D22" s="23"/>
      <c r="E22" s="16"/>
      <c r="F22" s="17"/>
      <c r="G22" s="23"/>
      <c r="H22" s="21"/>
      <c r="I22" s="23"/>
    </row>
    <row r="23" spans="1:9" x14ac:dyDescent="0.3">
      <c r="A23" s="12" t="s">
        <v>24</v>
      </c>
      <c r="B23" s="16"/>
      <c r="C23" s="17"/>
      <c r="D23" s="14"/>
      <c r="E23" s="16"/>
      <c r="F23" s="17"/>
      <c r="G23" s="14"/>
      <c r="H23" s="4"/>
      <c r="I23" s="14"/>
    </row>
    <row r="24" spans="1:9" x14ac:dyDescent="0.3">
      <c r="A24" s="31" t="s">
        <v>5</v>
      </c>
      <c r="B24" s="54">
        <v>305</v>
      </c>
      <c r="C24" s="54">
        <v>160.46183346827368</v>
      </c>
      <c r="D24" s="18">
        <f>IF(B24=0,0,B24/B$24)</f>
        <v>1</v>
      </c>
      <c r="E24" s="40">
        <v>0</v>
      </c>
      <c r="F24" s="40">
        <v>0</v>
      </c>
      <c r="G24" s="18">
        <v>0</v>
      </c>
      <c r="H24" s="16">
        <f t="shared" ref="H24:H30" si="6">B24-E24</f>
        <v>305</v>
      </c>
      <c r="I24" s="22">
        <f t="shared" ref="I24:I30" si="7">((SQRT((C24/1.645)^2+(F24/1.645)^2)))*1.645</f>
        <v>160.46183346827368</v>
      </c>
    </row>
    <row r="25" spans="1:9" ht="28.8" x14ac:dyDescent="0.3">
      <c r="A25" s="32" t="s">
        <v>25</v>
      </c>
      <c r="B25" s="54">
        <v>104</v>
      </c>
      <c r="C25" s="54">
        <v>83.671978583035781</v>
      </c>
      <c r="D25" s="18">
        <f t="shared" ref="D25:D30" si="8">IF(B25=0,0,B25/B$24)</f>
        <v>0.34098360655737703</v>
      </c>
      <c r="E25" s="40">
        <v>0</v>
      </c>
      <c r="F25" s="40">
        <v>0</v>
      </c>
      <c r="G25" s="18">
        <v>0</v>
      </c>
      <c r="H25" s="16">
        <f t="shared" si="6"/>
        <v>104</v>
      </c>
      <c r="I25" s="22">
        <f t="shared" si="7"/>
        <v>83.671978583035781</v>
      </c>
    </row>
    <row r="26" spans="1:9" ht="28.8" x14ac:dyDescent="0.3">
      <c r="A26" s="32" t="s">
        <v>26</v>
      </c>
      <c r="B26" s="54">
        <v>29</v>
      </c>
      <c r="C26" s="54">
        <v>40</v>
      </c>
      <c r="D26" s="18">
        <f t="shared" si="8"/>
        <v>9.5081967213114751E-2</v>
      </c>
      <c r="E26" s="40">
        <v>0</v>
      </c>
      <c r="F26" s="40">
        <v>0</v>
      </c>
      <c r="G26" s="18">
        <v>0</v>
      </c>
      <c r="H26" s="16">
        <f t="shared" si="6"/>
        <v>29</v>
      </c>
      <c r="I26" s="22">
        <f t="shared" si="7"/>
        <v>40</v>
      </c>
    </row>
    <row r="27" spans="1:9" ht="28.8" x14ac:dyDescent="0.3">
      <c r="A27" s="32" t="s">
        <v>27</v>
      </c>
      <c r="B27" s="54">
        <v>42</v>
      </c>
      <c r="C27" s="54">
        <v>63.28506932918696</v>
      </c>
      <c r="D27" s="18">
        <f t="shared" si="8"/>
        <v>0.13770491803278689</v>
      </c>
      <c r="E27" s="40">
        <v>0</v>
      </c>
      <c r="F27" s="40">
        <v>0</v>
      </c>
      <c r="G27" s="18">
        <v>0</v>
      </c>
      <c r="H27" s="16">
        <f t="shared" si="6"/>
        <v>42</v>
      </c>
      <c r="I27" s="22">
        <f t="shared" si="7"/>
        <v>63.28506932918696</v>
      </c>
    </row>
    <row r="28" spans="1:9" ht="28.8" x14ac:dyDescent="0.3">
      <c r="A28" s="32" t="s">
        <v>28</v>
      </c>
      <c r="B28" s="54">
        <v>32</v>
      </c>
      <c r="C28" s="54">
        <v>35.510561809129406</v>
      </c>
      <c r="D28" s="18">
        <f t="shared" si="8"/>
        <v>0.10491803278688525</v>
      </c>
      <c r="E28" s="40">
        <v>0</v>
      </c>
      <c r="F28" s="40">
        <v>0</v>
      </c>
      <c r="G28" s="18">
        <v>0</v>
      </c>
      <c r="H28" s="16">
        <f t="shared" si="6"/>
        <v>32</v>
      </c>
      <c r="I28" s="22">
        <f t="shared" si="7"/>
        <v>35.510561809129406</v>
      </c>
    </row>
    <row r="29" spans="1:9" x14ac:dyDescent="0.3">
      <c r="A29" s="32" t="s">
        <v>22</v>
      </c>
      <c r="B29" s="54">
        <v>0</v>
      </c>
      <c r="C29" s="54">
        <v>0</v>
      </c>
      <c r="D29" s="18">
        <f t="shared" si="8"/>
        <v>0</v>
      </c>
      <c r="E29" s="40">
        <v>0</v>
      </c>
      <c r="F29" s="40">
        <v>0</v>
      </c>
      <c r="G29" s="18">
        <v>0</v>
      </c>
      <c r="H29" s="16">
        <f t="shared" si="6"/>
        <v>0</v>
      </c>
      <c r="I29" s="22">
        <f t="shared" si="7"/>
        <v>0</v>
      </c>
    </row>
    <row r="30" spans="1:9" x14ac:dyDescent="0.3">
      <c r="A30" s="37" t="s">
        <v>23</v>
      </c>
      <c r="B30" s="54">
        <v>98</v>
      </c>
      <c r="C30" s="54">
        <v>109</v>
      </c>
      <c r="D30" s="18">
        <f t="shared" si="8"/>
        <v>0.32131147540983607</v>
      </c>
      <c r="E30" s="40">
        <v>0</v>
      </c>
      <c r="F30" s="40">
        <v>0</v>
      </c>
      <c r="G30" s="27">
        <v>0</v>
      </c>
      <c r="H30" s="25">
        <f t="shared" si="6"/>
        <v>98</v>
      </c>
      <c r="I30" s="28">
        <f t="shared" si="7"/>
        <v>109</v>
      </c>
    </row>
    <row r="31" spans="1:9" x14ac:dyDescent="0.3">
      <c r="A31" s="39"/>
      <c r="B31" s="38"/>
      <c r="C31" s="38"/>
      <c r="D31" s="38"/>
      <c r="E31" s="38"/>
      <c r="F31" s="38"/>
      <c r="G31" s="39"/>
      <c r="H31" s="39"/>
      <c r="I31" s="39"/>
    </row>
    <row r="32" spans="1:9" x14ac:dyDescent="0.3">
      <c r="A32" s="7" t="s">
        <v>35</v>
      </c>
    </row>
    <row r="33" spans="1:9" ht="28.8" customHeight="1" x14ac:dyDescent="0.3">
      <c r="A33" s="45" t="s">
        <v>38</v>
      </c>
      <c r="B33" s="45"/>
      <c r="C33" s="45"/>
      <c r="D33" s="45"/>
      <c r="E33" s="45"/>
      <c r="F33" s="45"/>
      <c r="G33" s="45"/>
      <c r="H33" s="45"/>
      <c r="I33" s="45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6">
    <mergeCell ref="A33:I33"/>
    <mergeCell ref="A2:I2"/>
    <mergeCell ref="B5:D5"/>
    <mergeCell ref="E5:G5"/>
    <mergeCell ref="H5:I5"/>
    <mergeCell ref="B3:I3"/>
  </mergeCells>
  <pageMargins left="0.7" right="0.7" top="0.5" bottom="0.5" header="0.3" footer="0.3"/>
  <pageSetup scale="8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50F0C33-1D06-4E95-BC2F-9BB340DFF611}"/>
</file>

<file path=customXml/itemProps2.xml><?xml version="1.0" encoding="utf-8"?>
<ds:datastoreItem xmlns:ds="http://schemas.openxmlformats.org/officeDocument/2006/customXml" ds:itemID="{A51757E0-35E7-4E5A-9AA6-A914EFA771F3}"/>
</file>

<file path=customXml/itemProps3.xml><?xml version="1.0" encoding="utf-8"?>
<ds:datastoreItem xmlns:ds="http://schemas.openxmlformats.org/officeDocument/2006/customXml" ds:itemID="{018811A6-B94D-4CEC-A7C5-5D72ADD27F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Total</vt:lpstr>
      <vt:lpstr>Intra</vt:lpstr>
      <vt:lpstr>Inter</vt:lpstr>
      <vt:lpstr>Foreign</vt:lpstr>
      <vt:lpstr>Foreign!Print_Area</vt:lpstr>
      <vt:lpstr>Inter!Print_Area</vt:lpstr>
      <vt:lpstr>Intra!Print_Area</vt:lpstr>
      <vt:lpstr>Total!Print_Area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Alfred Sundara</cp:lastModifiedBy>
  <cp:lastPrinted>2014-10-14T20:02:41Z</cp:lastPrinted>
  <dcterms:created xsi:type="dcterms:W3CDTF">2013-04-04T21:18:01Z</dcterms:created>
  <dcterms:modified xsi:type="dcterms:W3CDTF">2014-10-14T22:13:00Z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