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 l="1"/>
  <c r="I12" i="7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0" i="1" s="1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15" i="1" s="1"/>
  <c r="I21" i="1" l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B8" i="1" l="1"/>
  <c r="D8" i="1" s="1"/>
  <c r="B9" i="1"/>
  <c r="B10" i="1"/>
  <c r="B11" i="1"/>
  <c r="B12" i="1"/>
  <c r="D12" i="1" s="1"/>
  <c r="D10" i="1" l="1"/>
  <c r="D11" i="1"/>
  <c r="D9" i="1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<sst xmlns="http://schemas.openxmlformats.org/spreadsheetml/2006/main" count="157" uniqueCount="41">
  <si>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</si>
  <si>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</si>
  <si>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</si>
  <si>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</si>
  <si>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</si>
  <si>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</si>
  <si>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</si>
  <si>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</si>
  <si>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</si>
  <si>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</si>
  <si>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</si>
  <si>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</si>
  <si>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</si>
  <si>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</si>
  <si>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</si>
  <si>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</si>
  <si>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</si>
  <si>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</si>
  <si>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</si>
  <si>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</si>
  <si>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</si>
  <si>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</si>
  <si>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</si>
  <si>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</si>
  <si>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</si>
  <si>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</si>
  <si>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</si>
  <si>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</si>
  <si>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</si>
  <si>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</si>
  <si>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</si>
  <si>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</si>
  <si>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</si>
  <si>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</si>
  <si>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</si>
  <si>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</si>
  <si>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</si>
  <si>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</si>
  <si>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</si>
  <si>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Caroline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</si>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</sst>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3" fontId="4" fillId="0" borderId="2" xfId="18" applyNumberFormat="1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4" fillId="0" borderId="2" xfId="18" applyNumberFormat="1" applyFont="1" applyBorder="1"/>
    <xf numFmtId="3" fontId="4" fillId="0" borderId="0" xfId="18" applyNumberFormat="1" applyFont="1"/>
    <xf numFmtId="164" fontId="12" fillId="0" borderId="0" xfId="16" applyNumberFormat="1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4" fillId="0" borderId="0" xfId="18" applyNumberFormat="1" applyBorder="1"/>
    <xf numFmtId="3" fontId="4" fillId="0" borderId="3" xfId="18" applyNumberFormat="1" applyBorder="1"/>
    <xf numFmtId="3" fontId="4" fillId="0" borderId="4" xfId="18" applyNumberFormat="1" applyBorder="1"/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3" fontId="4" fillId="0" borderId="0" xfId="18" applyNumberFormat="1" applyFont="1" applyBorder="1"/>
    <xf numFmtId="3" fontId="4" fillId="0" borderId="3" xfId="18" applyNumberFormat="1" applyFont="1" applyBorder="1"/>
    <xf numFmtId="3" fontId="4" fillId="0" borderId="4" xfId="18" applyNumberFormat="1" applyFont="1" applyBorder="1"/>
    <xf numFmtId="3" fontId="4" fillId="0" borderId="0" xfId="18" applyNumberFormat="1"/>
    <xf numFmtId="0" fontId="0" fillId="0" borderId="7" xfId="0" applyBorder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1" t="s">
        <v>8</v>
      </c>
      <c r="C3" s="51"/>
      <c r="D3" s="51"/>
      <c r="E3" s="51"/>
      <c r="F3" s="51"/>
      <c r="G3" s="51"/>
      <c r="H3" s="51"/>
      <c r="I3" s="51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8" t="s">
        <v>0</v>
      </c>
      <c r="C5" s="49"/>
      <c r="D5" s="50"/>
      <c r="E5" s="48" t="s">
        <v>29</v>
      </c>
      <c r="F5" s="49"/>
      <c r="G5" s="50"/>
      <c r="H5" s="48" t="s">
        <v>1</v>
      </c>
      <c r="I5" s="50"/>
      <c r="K5" s="6"/>
    </row>
    <row r="6" spans="1:11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  <c r="K6" s="6"/>
    </row>
    <row r="7" spans="1:11" s="5" customFormat="1" x14ac:dyDescent="0.3">
      <c r="A7" s="13"/>
      <c r="B7" s="4"/>
      <c r="C7" s="14"/>
      <c r="D7" s="15"/>
      <c r="E7" s="4"/>
      <c r="F7" s="14"/>
      <c r="G7" s="15"/>
      <c r="H7" s="4"/>
      <c r="I7" s="15"/>
      <c r="K7" s="6"/>
    </row>
    <row r="8" spans="1:11" x14ac:dyDescent="0.3">
      <c r="A8" s="16" t="s">
        <v>5</v>
      </c>
      <c r="B8" s="20">
        <f>Intra!B8+Inter!B8+Foreign!B8</f>
        <v>1308</v>
      </c>
      <c r="C8" s="21">
        <f>((SQRT((Intra!C8/1.645)^2+(Inter!C8/1.645)^2+(Foreign!C8/1.645)^2))*1.645)</f>
        <v>291.26448461836196</v>
      </c>
      <c r="D8" s="22">
        <f t="shared" ref="D8:D12" si="0">B8/B$8</f>
        <v>1</v>
      </c>
      <c r="E8" s="20">
        <f>Intra!E8+Inter!E8+Foreign!E8</f>
        <v>711</v>
      </c>
      <c r="F8" s="21">
        <f>((SQRT((Intra!F8/1.645)^2+(Inter!F8/1.645)^2+(Foreign!F8/1.645)^2))*1.645)</f>
        <v>203.00246303924493</v>
      </c>
      <c r="G8" s="22">
        <f>E8/E$8</f>
        <v>1</v>
      </c>
      <c r="H8" s="20">
        <f>Intra!H8+Inter!H8+Foreign!H8</f>
        <v>597</v>
      </c>
      <c r="I8" s="26">
        <f>((SQRT((Intra!I8/1.645)^2+(Inter!I8/1.645)^2+(Foreign!I8/1.645)^2))*1.645)</f>
        <v>355.02816789657686</v>
      </c>
      <c r="K8" s="6"/>
    </row>
    <row r="9" spans="1:11" x14ac:dyDescent="0.3">
      <c r="A9" s="23" t="s">
        <v>13</v>
      </c>
      <c r="B9" s="20">
        <f>Intra!B9+Inter!B9+Foreign!B9</f>
        <v>769</v>
      </c>
      <c r="C9" s="21">
        <f>((SQRT((Intra!C9/1.645)^2+(Inter!C9/1.645)^2+(Foreign!C9/1.645)^2))*1.645)</f>
        <v>251.41201244172882</v>
      </c>
      <c r="D9" s="22">
        <f t="shared" si="0"/>
        <v>0.5879204892966361</v>
      </c>
      <c r="E9" s="20">
        <f>Intra!E9+Inter!E9+Foreign!E9</f>
        <v>430</v>
      </c>
      <c r="F9" s="21">
        <f>((SQRT((Intra!F9/1.645)^2+(Inter!F9/1.645)^2+(Foreign!F9/1.645)^2))*1.645)</f>
        <v>163.86579875007476</v>
      </c>
      <c r="G9" s="22">
        <f>E9/E$8</f>
        <v>0.60478199718706049</v>
      </c>
      <c r="H9" s="20">
        <f>Intra!H9+Inter!H9+Foreign!H9</f>
        <v>339</v>
      </c>
      <c r="I9" s="26">
        <f>((SQRT((Intra!I9/1.645)^2+(Inter!I9/1.645)^2+(Foreign!I9/1.645)^2))*1.645)</f>
        <v>300.09998333888655</v>
      </c>
      <c r="K9" s="6"/>
    </row>
    <row r="10" spans="1:11" x14ac:dyDescent="0.3">
      <c r="A10" s="23" t="s">
        <v>14</v>
      </c>
      <c r="B10" s="20">
        <f>Intra!B10+Inter!B10+Foreign!B10</f>
        <v>117</v>
      </c>
      <c r="C10" s="21">
        <f>((SQRT((Intra!C10/1.645)^2+(Inter!C10/1.645)^2+(Foreign!C10/1.645)^2))*1.645)</f>
        <v>61.846584384264908</v>
      </c>
      <c r="D10" s="22">
        <f t="shared" si="0"/>
        <v>8.9449541284403675E-2</v>
      </c>
      <c r="E10" s="20">
        <f>Intra!E10+Inter!E10+Foreign!E10</f>
        <v>84</v>
      </c>
      <c r="F10" s="21">
        <f>((SQRT((Intra!F10/1.645)^2+(Inter!F10/1.645)^2+(Foreign!F10/1.645)^2))*1.645)</f>
        <v>75</v>
      </c>
      <c r="G10" s="22">
        <f>E10/E$8</f>
        <v>0.11814345991561181</v>
      </c>
      <c r="H10" s="20">
        <f>Intra!H10+Inter!H10+Foreign!H10</f>
        <v>33</v>
      </c>
      <c r="I10" s="26">
        <f>((SQRT((Intra!I10/1.645)^2+(Inter!I10/1.645)^2+(Foreign!I10/1.645)^2))*1.645)</f>
        <v>97.211110476117895</v>
      </c>
      <c r="K10" s="6"/>
    </row>
    <row r="11" spans="1:11" x14ac:dyDescent="0.3">
      <c r="A11" s="23" t="s">
        <v>15</v>
      </c>
      <c r="B11" s="20">
        <f>Intra!B11+Inter!B11+Foreign!B11</f>
        <v>0</v>
      </c>
      <c r="C11" s="21">
        <f>((SQRT((Intra!C11/1.645)^2+(Inter!C11/1.645)^2+(Foreign!C11/1.645)^2))*1.645)</f>
        <v>0</v>
      </c>
      <c r="D11" s="22">
        <f t="shared" si="0"/>
        <v>0</v>
      </c>
      <c r="E11" s="20">
        <f>Intra!E11+Inter!E11+Foreign!E11</f>
        <v>0</v>
      </c>
      <c r="F11" s="21">
        <f>((SQRT((Intra!F11/1.645)^2+(Inter!F11/1.645)^2+(Foreign!F11/1.645)^2))*1.645)</f>
        <v>0</v>
      </c>
      <c r="G11" s="22">
        <f>E11/E$8</f>
        <v>0</v>
      </c>
      <c r="H11" s="20">
        <f>Intra!H11+Inter!H11+Foreign!H11</f>
        <v>0</v>
      </c>
      <c r="I11" s="26">
        <f>((SQRT((Intra!I11/1.645)^2+(Inter!I11/1.645)^2+(Foreign!I11/1.645)^2))*1.645)</f>
        <v>0</v>
      </c>
      <c r="K11" s="6"/>
    </row>
    <row r="12" spans="1:11" s="1" customFormat="1" x14ac:dyDescent="0.3">
      <c r="A12" s="24" t="s">
        <v>16</v>
      </c>
      <c r="B12" s="20">
        <f>Intra!B12+Inter!B12+Foreign!B12</f>
        <v>422</v>
      </c>
      <c r="C12" s="21">
        <f>((SQRT((Intra!C12/1.645)^2+(Inter!C12/1.645)^2+(Foreign!C12/1.645)^2))*1.645)</f>
        <v>135.2553141285029</v>
      </c>
      <c r="D12" s="22">
        <f t="shared" si="0"/>
        <v>0.32262996941896027</v>
      </c>
      <c r="E12" s="20">
        <f>Intra!E12+Inter!E12+Foreign!E12</f>
        <v>197</v>
      </c>
      <c r="F12" s="21">
        <f>((SQRT((Intra!F12/1.645)^2+(Inter!F12/1.645)^2+(Foreign!F12/1.645)^2))*1.645)</f>
        <v>93.60021367496978</v>
      </c>
      <c r="G12" s="22">
        <f>E12/E$8</f>
        <v>0.27707454289732769</v>
      </c>
      <c r="H12" s="20">
        <f>Intra!H12+Inter!H12+Foreign!H12</f>
        <v>225</v>
      </c>
      <c r="I12" s="26">
        <f>((SQRT((Intra!I12/1.645)^2+(Inter!I12/1.645)^2+(Foreign!I12/1.645)^2))*1.645)</f>
        <v>164.48404177913429</v>
      </c>
      <c r="K12" s="6"/>
    </row>
    <row r="13" spans="1:11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11" s="5" customFormat="1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11" x14ac:dyDescent="0.3">
      <c r="A15" s="16" t="s">
        <v>5</v>
      </c>
      <c r="B15" s="20">
        <f>Intra!B15+Inter!B15+Foreign!B15</f>
        <v>1039</v>
      </c>
      <c r="C15" s="21">
        <f>((SQRT((Intra!C15/1.645)^2+(Inter!C15/1.645)^2+(Foreign!C15/1.645)^2))*1.645)</f>
        <v>238.81792227552776</v>
      </c>
      <c r="D15" s="22">
        <f>B15/B$15</f>
        <v>1</v>
      </c>
      <c r="E15" s="20">
        <f>Intra!E15+Inter!E15+Foreign!E15</f>
        <v>570</v>
      </c>
      <c r="F15" s="21">
        <f>((SQRT((Intra!F15/1.645)^2+(Inter!F15/1.645)^2+(Foreign!F15/1.645)^2))*1.645)</f>
        <v>167.83920876839238</v>
      </c>
      <c r="G15" s="22">
        <f>E15/E$15</f>
        <v>1</v>
      </c>
      <c r="H15" s="20">
        <f>Intra!H15+Inter!H15+Foreign!H15</f>
        <v>469</v>
      </c>
      <c r="I15" s="26">
        <f>((SQRT((Intra!I15/1.645)^2+(Inter!I15/1.645)^2+(Foreign!I15/1.645)^2))*1.645)</f>
        <v>291.89724219320743</v>
      </c>
    </row>
    <row r="16" spans="1:11" x14ac:dyDescent="0.3">
      <c r="A16" s="23" t="s">
        <v>17</v>
      </c>
      <c r="B16" s="20">
        <f>Intra!B16+Inter!B16+Foreign!B16</f>
        <v>179</v>
      </c>
      <c r="C16" s="21">
        <f>((SQRT((Intra!C16/1.645)^2+(Inter!C16/1.645)^2+(Foreign!C16/1.645)^2))*1.645)</f>
        <v>81.030858319531575</v>
      </c>
      <c r="D16" s="22">
        <f>B16/B$15</f>
        <v>0.17228103946102022</v>
      </c>
      <c r="E16" s="20">
        <f>Intra!E16+Inter!E16+Foreign!E16</f>
        <v>203</v>
      </c>
      <c r="F16" s="21">
        <f>((SQRT((Intra!F16/1.645)^2+(Inter!F16/1.645)^2+(Foreign!F16/1.645)^2))*1.645)</f>
        <v>102.47438704378769</v>
      </c>
      <c r="G16" s="22">
        <f>E16/E$15</f>
        <v>0.35614035087719298</v>
      </c>
      <c r="H16" s="20">
        <f>Intra!H16+Inter!H16+Foreign!H16</f>
        <v>-24</v>
      </c>
      <c r="I16" s="26">
        <f>((SQRT((Intra!I16/1.645)^2+(Inter!I16/1.645)^2+(Foreign!I16/1.645)^2))*1.645)</f>
        <v>130.64072871811453</v>
      </c>
    </row>
    <row r="17" spans="1:9" x14ac:dyDescent="0.3">
      <c r="A17" s="23" t="s">
        <v>18</v>
      </c>
      <c r="B17" s="20">
        <f>Intra!B17+Inter!B17+Foreign!B17</f>
        <v>216</v>
      </c>
      <c r="C17" s="21">
        <f>((SQRT((Intra!C17/1.645)^2+(Inter!C17/1.645)^2+(Foreign!C17/1.645)^2))*1.645)</f>
        <v>88.842557369765089</v>
      </c>
      <c r="D17" s="22">
        <f t="shared" ref="D17:D21" si="1">B17/B$15</f>
        <v>0.2078922040423484</v>
      </c>
      <c r="E17" s="20">
        <f>Intra!E17+Inter!E17+Foreign!E17</f>
        <v>74</v>
      </c>
      <c r="F17" s="21">
        <f>((SQRT((Intra!F17/1.645)^2+(Inter!F17/1.645)^2+(Foreign!F17/1.645)^2))*1.645)</f>
        <v>48.301138702933287</v>
      </c>
      <c r="G17" s="22">
        <f t="shared" ref="G17:G21" si="2">E17/E$15</f>
        <v>0.12982456140350876</v>
      </c>
      <c r="H17" s="20">
        <f>Intra!H17+Inter!H17+Foreign!H17</f>
        <v>142</v>
      </c>
      <c r="I17" s="26">
        <f>((SQRT((Intra!I17/1.645)^2+(Inter!I17/1.645)^2+(Foreign!I17/1.645)^2))*1.645)</f>
        <v>101.1236866416568</v>
      </c>
    </row>
    <row r="18" spans="1:9" x14ac:dyDescent="0.3">
      <c r="A18" s="23" t="s">
        <v>19</v>
      </c>
      <c r="B18" s="20">
        <f>Intra!B18+Inter!B18+Foreign!B18</f>
        <v>269</v>
      </c>
      <c r="C18" s="21">
        <f>((SQRT((Intra!C18/1.645)^2+(Inter!C18/1.645)^2+(Foreign!C18/1.645)^2))*1.645)</f>
        <v>89.693923985964631</v>
      </c>
      <c r="D18" s="22">
        <f t="shared" si="1"/>
        <v>0.25890279114533205</v>
      </c>
      <c r="E18" s="20">
        <f>Intra!E18+Inter!E18+Foreign!E18</f>
        <v>156</v>
      </c>
      <c r="F18" s="21">
        <f>((SQRT((Intra!F18/1.645)^2+(Inter!F18/1.645)^2+(Foreign!F18/1.645)^2))*1.645)</f>
        <v>88.639720216164946</v>
      </c>
      <c r="G18" s="22">
        <f t="shared" si="2"/>
        <v>0.27368421052631581</v>
      </c>
      <c r="H18" s="20">
        <f>Intra!H18+Inter!H18+Foreign!H18</f>
        <v>113</v>
      </c>
      <c r="I18" s="26">
        <f>((SQRT((Intra!I18/1.645)^2+(Inter!I18/1.645)^2+(Foreign!I18/1.645)^2))*1.645)</f>
        <v>126.10313239567051</v>
      </c>
    </row>
    <row r="19" spans="1:9" x14ac:dyDescent="0.3">
      <c r="A19" s="24" t="s">
        <v>20</v>
      </c>
      <c r="B19" s="20">
        <f>Intra!B19+Inter!B19+Foreign!B19</f>
        <v>121</v>
      </c>
      <c r="C19" s="21">
        <f>((SQRT((Intra!C19/1.645)^2+(Inter!C19/1.645)^2+(Foreign!C19/1.645)^2))*1.645)</f>
        <v>68</v>
      </c>
      <c r="D19" s="22">
        <f t="shared" si="1"/>
        <v>0.11645813282001925</v>
      </c>
      <c r="E19" s="20">
        <f>Intra!E19+Inter!E19+Foreign!E19</f>
        <v>66</v>
      </c>
      <c r="F19" s="21">
        <f>((SQRT((Intra!F19/1.645)^2+(Inter!F19/1.645)^2+(Foreign!F19/1.645)^2))*1.645)</f>
        <v>74</v>
      </c>
      <c r="G19" s="22">
        <f t="shared" si="2"/>
        <v>0.11578947368421053</v>
      </c>
      <c r="H19" s="20">
        <f>Intra!H19+Inter!H19+Foreign!H19</f>
        <v>55</v>
      </c>
      <c r="I19" s="26">
        <f>((SQRT((Intra!I19/1.645)^2+(Inter!I19/1.645)^2+(Foreign!I19/1.645)^2))*1.645)</f>
        <v>100.49875621120891</v>
      </c>
    </row>
    <row r="20" spans="1:9" x14ac:dyDescent="0.3">
      <c r="A20" s="24" t="s">
        <v>21</v>
      </c>
      <c r="B20" s="20">
        <f>Intra!B20+Inter!B20+Foreign!B20</f>
        <v>254</v>
      </c>
      <c r="C20" s="21">
        <f>((SQRT((Intra!C20/1.645)^2+(Inter!C20/1.645)^2+(Foreign!C20/1.645)^2))*1.645)</f>
        <v>172.93062192682936</v>
      </c>
      <c r="D20" s="22">
        <f t="shared" si="1"/>
        <v>0.24446583253128007</v>
      </c>
      <c r="E20" s="20">
        <f>Intra!E20+Inter!E20+Foreign!E20</f>
        <v>71</v>
      </c>
      <c r="F20" s="21">
        <f>((SQRT((Intra!F20/1.645)^2+(Inter!F20/1.645)^2+(Foreign!F20/1.645)^2))*1.645)</f>
        <v>43.908996800200299</v>
      </c>
      <c r="G20" s="22">
        <f t="shared" si="2"/>
        <v>0.12456140350877193</v>
      </c>
      <c r="H20" s="20">
        <f>Intra!H20+Inter!H20+Foreign!H20</f>
        <v>183</v>
      </c>
      <c r="I20" s="26">
        <f>((SQRT((Intra!I20/1.645)^2+(Inter!I20/1.645)^2+(Foreign!I20/1.645)^2))*1.645)</f>
        <v>178.41804841439108</v>
      </c>
    </row>
    <row r="21" spans="1:9" x14ac:dyDescent="0.3">
      <c r="A21" s="24" t="s">
        <v>30</v>
      </c>
      <c r="B21" s="20">
        <f>Intra!B21+Inter!B21+Foreign!B21</f>
        <v>0</v>
      </c>
      <c r="C21" s="21">
        <f>((SQRT((Intra!C21/1.645)^2+(Inter!C21/1.645)^2+(Foreign!C21/1.645)^2))*1.645)</f>
        <v>0</v>
      </c>
      <c r="D21" s="22">
        <f t="shared" si="1"/>
        <v>0</v>
      </c>
      <c r="E21" s="20">
        <f>Intra!E21+Inter!E21+Foreign!E21</f>
        <v>0</v>
      </c>
      <c r="F21" s="21">
        <f>((SQRT((Intra!F21/1.645)^2+(Inter!F21/1.645)^2+(Foreign!F21/1.645)^2))*1.645)</f>
        <v>0</v>
      </c>
      <c r="G21" s="22">
        <f t="shared" si="2"/>
        <v>0</v>
      </c>
      <c r="H21" s="20">
        <f>Intra!H21+Inter!H21+Foreign!H21</f>
        <v>0</v>
      </c>
      <c r="I21" s="26">
        <f>((SQRT((Intra!I21/1.645)^2+(Inter!I21/1.645)^2+(Foreign!I21/1.645)^2))*1.645)</f>
        <v>0</v>
      </c>
    </row>
    <row r="22" spans="1:9" x14ac:dyDescent="0.3">
      <c r="A22" s="25"/>
      <c r="B22" s="25"/>
      <c r="C22" s="33"/>
      <c r="D22" s="27"/>
      <c r="E22" s="25"/>
      <c r="F22" s="33"/>
      <c r="G22" s="27"/>
      <c r="H22" s="25"/>
      <c r="I22" s="27"/>
    </row>
    <row r="23" spans="1:9" x14ac:dyDescent="0.3">
      <c r="A23" s="13" t="s">
        <v>24</v>
      </c>
      <c r="B23" s="4"/>
      <c r="C23" s="14"/>
      <c r="D23" s="15"/>
      <c r="E23" s="4"/>
      <c r="F23" s="14"/>
      <c r="G23" s="15"/>
      <c r="H23" s="4"/>
      <c r="I23" s="15"/>
    </row>
    <row r="24" spans="1:9" x14ac:dyDescent="0.3">
      <c r="A24" s="16" t="s">
        <v>5</v>
      </c>
      <c r="B24" s="20">
        <f>Intra!B24+Inter!B24+Foreign!B24</f>
        <v>1308</v>
      </c>
      <c r="C24" s="21">
        <f>((SQRT((Intra!C24/1.645)^2+(Inter!C24/1.645)^2+(Foreign!C24/1.645)^2))*1.645)</f>
        <v>281.91310718020895</v>
      </c>
      <c r="D24" s="22">
        <f>B24/B$24</f>
        <v>1</v>
      </c>
      <c r="E24" s="20">
        <f>Intra!E24+Inter!E24+Foreign!E24</f>
        <v>711</v>
      </c>
      <c r="F24" s="21">
        <f>((SQRT((Intra!F24/1.645)^2+(Inter!F24/1.645)^2+(Foreign!F24/1.645)^2))*1.645)</f>
        <v>202.08166665979374</v>
      </c>
      <c r="G24" s="22">
        <f>E24/E$24</f>
        <v>1</v>
      </c>
      <c r="H24" s="20">
        <f>Intra!H24+Inter!H24+Foreign!H24</f>
        <v>597</v>
      </c>
      <c r="I24" s="26">
        <f>((SQRT((Intra!I24/1.645)^2+(Inter!I24/1.645)^2+(Foreign!I24/1.645)^2))*1.645)</f>
        <v>346.86020238707124</v>
      </c>
    </row>
    <row r="25" spans="1:9" ht="28.8" x14ac:dyDescent="0.3">
      <c r="A25" s="23" t="s">
        <v>25</v>
      </c>
      <c r="B25" s="20">
        <f>Intra!B25+Inter!B25+Foreign!B25</f>
        <v>544</v>
      </c>
      <c r="C25" s="21">
        <f>((SQRT((Intra!C25/1.645)^2+(Inter!C25/1.645)^2+(Foreign!C25/1.645)^2))*1.645)</f>
        <v>217.55459085020476</v>
      </c>
      <c r="D25" s="22">
        <f t="shared" ref="D25:D30" si="3">B25/B$24</f>
        <v>0.41590214067278286</v>
      </c>
      <c r="E25" s="20">
        <f>Intra!E25+Inter!E25+Foreign!E25</f>
        <v>356</v>
      </c>
      <c r="F25" s="21">
        <f>((SQRT((Intra!F25/1.645)^2+(Inter!F25/1.645)^2+(Foreign!F25/1.645)^2))*1.645)</f>
        <v>154.65122049308243</v>
      </c>
      <c r="G25" s="22">
        <f t="shared" ref="G25:G30" si="4">E25/E$24</f>
        <v>0.5007032348804501</v>
      </c>
      <c r="H25" s="20">
        <f>Intra!H25+Inter!H25+Foreign!H25</f>
        <v>188</v>
      </c>
      <c r="I25" s="26">
        <f>((SQRT((Intra!I25/1.645)^2+(Inter!I25/1.645)^2+(Foreign!I25/1.645)^2))*1.645)</f>
        <v>266.92133672675925</v>
      </c>
    </row>
    <row r="26" spans="1:9" ht="28.8" x14ac:dyDescent="0.3">
      <c r="A26" s="23" t="s">
        <v>26</v>
      </c>
      <c r="B26" s="20">
        <f>Intra!B26+Inter!B26+Foreign!B26</f>
        <v>104</v>
      </c>
      <c r="C26" s="21">
        <f>((SQRT((Intra!C26/1.645)^2+(Inter!C26/1.645)^2+(Foreign!C26/1.645)^2))*1.645)</f>
        <v>65.76473218982953</v>
      </c>
      <c r="D26" s="22">
        <f t="shared" si="3"/>
        <v>7.9510703363914373E-2</v>
      </c>
      <c r="E26" s="20">
        <f>Intra!E26+Inter!E26+Foreign!E26</f>
        <v>59</v>
      </c>
      <c r="F26" s="21">
        <f>((SQRT((Intra!F26/1.645)^2+(Inter!F26/1.645)^2+(Foreign!F26/1.645)^2))*1.645)</f>
        <v>42</v>
      </c>
      <c r="G26" s="22">
        <f t="shared" si="4"/>
        <v>8.2981715893108293E-2</v>
      </c>
      <c r="H26" s="20">
        <f>Intra!H26+Inter!H26+Foreign!H26</f>
        <v>45</v>
      </c>
      <c r="I26" s="26">
        <f>((SQRT((Intra!I26/1.645)^2+(Inter!I26/1.645)^2+(Foreign!I26/1.645)^2))*1.645)</f>
        <v>78.032044699597606</v>
      </c>
    </row>
    <row r="27" spans="1:9" ht="28.8" x14ac:dyDescent="0.3">
      <c r="A27" s="23" t="s">
        <v>27</v>
      </c>
      <c r="B27" s="20">
        <f>Intra!B27+Inter!B27+Foreign!B27</f>
        <v>131</v>
      </c>
      <c r="C27" s="21">
        <f>((SQRT((Intra!C27/1.645)^2+(Inter!C27/1.645)^2+(Foreign!C27/1.645)^2))*1.645)</f>
        <v>73.552702193733168</v>
      </c>
      <c r="D27" s="22">
        <f t="shared" si="3"/>
        <v>0.10015290519877676</v>
      </c>
      <c r="E27" s="20">
        <f>Intra!E27+Inter!E27+Foreign!E27</f>
        <v>67</v>
      </c>
      <c r="F27" s="21">
        <f>((SQRT((Intra!F27/1.645)^2+(Inter!F27/1.645)^2+(Foreign!F27/1.645)^2))*1.645)</f>
        <v>52.201532544552755</v>
      </c>
      <c r="G27" s="22">
        <f t="shared" si="4"/>
        <v>9.4233473980309429E-2</v>
      </c>
      <c r="H27" s="20">
        <f>Intra!H27+Inter!H27+Foreign!H27</f>
        <v>64</v>
      </c>
      <c r="I27" s="26">
        <f>((SQRT((Intra!I27/1.645)^2+(Inter!I27/1.645)^2+(Foreign!I27/1.645)^2))*1.645)</f>
        <v>90.19423484901904</v>
      </c>
    </row>
    <row r="28" spans="1:9" ht="28.8" x14ac:dyDescent="0.3">
      <c r="A28" s="23" t="s">
        <v>28</v>
      </c>
      <c r="B28" s="20">
        <f>Intra!B28+Inter!B28+Foreign!B28</f>
        <v>114</v>
      </c>
      <c r="C28" s="21">
        <f>((SQRT((Intra!C28/1.645)^2+(Inter!C28/1.645)^2+(Foreign!C28/1.645)^2))*1.645)</f>
        <v>63.76519426771943</v>
      </c>
      <c r="D28" s="22">
        <f t="shared" si="3"/>
        <v>8.7155963302752298E-2</v>
      </c>
      <c r="E28" s="20">
        <f>Intra!E28+Inter!E28+Foreign!E28</f>
        <v>79</v>
      </c>
      <c r="F28" s="21">
        <f>((SQRT((Intra!F28/1.645)^2+(Inter!F28/1.645)^2+(Foreign!F28/1.645)^2))*1.645)</f>
        <v>72</v>
      </c>
      <c r="G28" s="22">
        <f t="shared" si="4"/>
        <v>0.1111111111111111</v>
      </c>
      <c r="H28" s="20">
        <f>Intra!H28+Inter!H28+Foreign!H28</f>
        <v>35</v>
      </c>
      <c r="I28" s="26">
        <f>((SQRT((Intra!I28/1.645)^2+(Inter!I28/1.645)^2+(Foreign!I28/1.645)^2))*1.645)</f>
        <v>96.176920308356713</v>
      </c>
    </row>
    <row r="29" spans="1:9" x14ac:dyDescent="0.3">
      <c r="A29" s="23" t="s">
        <v>22</v>
      </c>
      <c r="B29" s="20">
        <f>Intra!B29+Inter!B29+Foreign!B29</f>
        <v>196</v>
      </c>
      <c r="C29" s="21">
        <f>((SQRT((Intra!C29/1.645)^2+(Inter!C29/1.645)^2+(Foreign!C29/1.645)^2))*1.645)</f>
        <v>80.703159789440704</v>
      </c>
      <c r="D29" s="22">
        <f t="shared" si="3"/>
        <v>0.14984709480122324</v>
      </c>
      <c r="E29" s="20">
        <f>Intra!E29+Inter!E29+Foreign!E29</f>
        <v>15</v>
      </c>
      <c r="F29" s="21">
        <f>((SQRT((Intra!F29/1.645)^2+(Inter!F29/1.645)^2+(Foreign!F29/1.645)^2))*1.645)</f>
        <v>17</v>
      </c>
      <c r="G29" s="22">
        <f t="shared" si="4"/>
        <v>2.1097046413502109E-2</v>
      </c>
      <c r="H29" s="20">
        <f>Intra!H29+Inter!H29+Foreign!H29</f>
        <v>181</v>
      </c>
      <c r="I29" s="26">
        <f>((SQRT((Intra!I29/1.645)^2+(Inter!I29/1.645)^2+(Foreign!I29/1.645)^2))*1.645)</f>
        <v>82.474238402061033</v>
      </c>
    </row>
    <row r="30" spans="1:9" x14ac:dyDescent="0.3">
      <c r="A30" s="28" t="s">
        <v>23</v>
      </c>
      <c r="B30" s="29">
        <f>Intra!B30+Inter!B30+Foreign!B30</f>
        <v>219</v>
      </c>
      <c r="C30" s="30">
        <f>((SQRT((Intra!C30/1.645)^2+(Inter!C30/1.645)^2+(Foreign!C30/1.645)^2))*1.645)</f>
        <v>106.4377752492037</v>
      </c>
      <c r="D30" s="31">
        <f t="shared" si="3"/>
        <v>0.16743119266055045</v>
      </c>
      <c r="E30" s="29">
        <f>Intra!E30+Inter!E30+Foreign!E30</f>
        <v>135</v>
      </c>
      <c r="F30" s="30">
        <f>((SQRT((Intra!F30/1.645)^2+(Inter!F30/1.645)^2+(Foreign!F30/1.645)^2))*1.645)</f>
        <v>82.764726786234249</v>
      </c>
      <c r="G30" s="31">
        <f t="shared" si="4"/>
        <v>0.189873417721519</v>
      </c>
      <c r="H30" s="29">
        <f>Intra!H30+Inter!H30+Foreign!H30</f>
        <v>84</v>
      </c>
      <c r="I30" s="32">
        <f>((SQRT((Intra!I30/1.645)^2+(Inter!I30/1.645)^2+(Foreign!I30/1.645)^2))*1.645)</f>
        <v>134.82952198980755</v>
      </c>
    </row>
    <row r="32" spans="1:9" x14ac:dyDescent="0.3">
      <c r="A32" s="7" t="s">
        <v>6</v>
      </c>
    </row>
    <row r="33" spans="1:9" ht="28.8" customHeight="1" x14ac:dyDescent="0.3">
      <c r="A33" s="52" t="s">
        <v>37</v>
      </c>
      <c r="B33" s="52"/>
      <c r="C33" s="52"/>
      <c r="D33" s="52"/>
      <c r="E33" s="52"/>
      <c r="F33" s="52"/>
      <c r="G33" s="52"/>
      <c r="H33" s="52"/>
      <c r="I33" s="52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53"/>
      <c r="B2" s="53"/>
      <c r="C2" s="53"/>
      <c r="D2" s="53"/>
      <c r="E2" s="53"/>
      <c r="F2" s="53"/>
      <c r="G2" s="53"/>
      <c r="H2" s="53"/>
      <c r="I2" s="53"/>
    </row>
    <row r="3" spans="1:9" ht="15.6" x14ac:dyDescent="0.3">
      <c r="A3" s="2" t="str">
        <f>Total!A3</f>
        <v>Caroline County</v>
      </c>
      <c r="B3" s="54" t="s">
        <v>9</v>
      </c>
      <c r="C3" s="54"/>
      <c r="D3" s="54"/>
      <c r="E3" s="54"/>
      <c r="F3" s="54"/>
      <c r="G3" s="54"/>
      <c r="H3" s="54"/>
      <c r="I3" s="54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8" t="s">
        <v>0</v>
      </c>
      <c r="C5" s="49"/>
      <c r="D5" s="50"/>
      <c r="E5" s="48" t="s">
        <v>36</v>
      </c>
      <c r="F5" s="49"/>
      <c r="G5" s="50"/>
      <c r="H5" s="48" t="s">
        <v>1</v>
      </c>
      <c r="I5" s="50"/>
    </row>
    <row r="6" spans="1:9" x14ac:dyDescent="0.3">
      <c r="A6" s="34" t="s">
        <v>12</v>
      </c>
      <c r="B6" s="4" t="s">
        <v>2</v>
      </c>
      <c r="C6" s="14" t="s">
        <v>3</v>
      </c>
      <c r="D6" s="14" t="s">
        <v>4</v>
      </c>
      <c r="E6" s="4" t="s">
        <v>2</v>
      </c>
      <c r="F6" s="14" t="s">
        <v>3</v>
      </c>
      <c r="G6" s="14" t="s">
        <v>4</v>
      </c>
      <c r="H6" s="4" t="s">
        <v>2</v>
      </c>
      <c r="I6" s="15" t="s">
        <v>3</v>
      </c>
    </row>
    <row r="7" spans="1:9" s="5" customFormat="1" x14ac:dyDescent="0.3">
      <c r="A7" s="34"/>
      <c r="B7" s="4"/>
      <c r="C7" s="14"/>
      <c r="D7" s="14"/>
      <c r="E7" s="4"/>
      <c r="F7" s="14"/>
      <c r="G7" s="14"/>
      <c r="H7" s="4"/>
      <c r="I7" s="15"/>
    </row>
    <row r="8" spans="1:9" x14ac:dyDescent="0.3">
      <c r="A8" s="35" t="s">
        <v>5</v>
      </c>
      <c r="B8" s="18">
        <v>1068</v>
      </c>
      <c r="C8" s="18">
        <v>273</v>
      </c>
      <c r="D8" s="22">
        <f t="shared" ref="D8:D12" si="0">B8/B$8</f>
        <v>1</v>
      </c>
      <c r="E8" s="18">
        <v>552</v>
      </c>
      <c r="F8" s="18">
        <v>187</v>
      </c>
      <c r="G8" s="22">
        <f t="shared" ref="G8:G12" si="1">E8/E$8</f>
        <v>1</v>
      </c>
      <c r="H8" s="41">
        <f t="shared" ref="H8:H12" si="2">B8-E8</f>
        <v>516</v>
      </c>
      <c r="I8" s="42">
        <f>((SQRT((C8/1.645)^2+(F8/1.645)^2)))*1.645</f>
        <v>330.9048201522607</v>
      </c>
    </row>
    <row r="9" spans="1:9" x14ac:dyDescent="0.3">
      <c r="A9" s="36" t="s">
        <v>13</v>
      </c>
      <c r="B9" s="18">
        <v>654</v>
      </c>
      <c r="C9" s="18">
        <v>240</v>
      </c>
      <c r="D9" s="22">
        <f t="shared" si="0"/>
        <v>0.61235955056179781</v>
      </c>
      <c r="E9" s="18">
        <v>352</v>
      </c>
      <c r="F9" s="18">
        <v>154</v>
      </c>
      <c r="G9" s="22">
        <f t="shared" si="1"/>
        <v>0.6376811594202898</v>
      </c>
      <c r="H9" s="41">
        <f t="shared" si="2"/>
        <v>302</v>
      </c>
      <c r="I9" s="42">
        <f t="shared" ref="I9:I12" si="3">((SQRT((C9/1.645)^2+(F9/1.645)^2)))*1.645</f>
        <v>285.1596044323249</v>
      </c>
    </row>
    <row r="10" spans="1:9" x14ac:dyDescent="0.3">
      <c r="A10" s="36" t="s">
        <v>14</v>
      </c>
      <c r="B10" s="18">
        <v>91</v>
      </c>
      <c r="C10" s="18">
        <v>57</v>
      </c>
      <c r="D10" s="22">
        <f t="shared" si="0"/>
        <v>8.5205992509363296E-2</v>
      </c>
      <c r="E10" s="18">
        <v>84</v>
      </c>
      <c r="F10" s="18">
        <v>75</v>
      </c>
      <c r="G10" s="22">
        <f t="shared" si="1"/>
        <v>0.15217391304347827</v>
      </c>
      <c r="H10" s="41">
        <f t="shared" si="2"/>
        <v>7</v>
      </c>
      <c r="I10" s="42">
        <f t="shared" si="3"/>
        <v>94.201910808645479</v>
      </c>
    </row>
    <row r="11" spans="1:9" x14ac:dyDescent="0.3">
      <c r="A11" s="36" t="s">
        <v>15</v>
      </c>
      <c r="B11" s="18">
        <v>0</v>
      </c>
      <c r="C11" s="18">
        <v>0</v>
      </c>
      <c r="D11" s="22">
        <f t="shared" si="0"/>
        <v>0</v>
      </c>
      <c r="E11" s="18">
        <v>0</v>
      </c>
      <c r="F11" s="18">
        <v>0</v>
      </c>
      <c r="G11" s="22">
        <f t="shared" si="1"/>
        <v>0</v>
      </c>
      <c r="H11" s="41">
        <f t="shared" si="2"/>
        <v>0</v>
      </c>
      <c r="I11" s="42">
        <f t="shared" si="3"/>
        <v>0</v>
      </c>
    </row>
    <row r="12" spans="1:9" x14ac:dyDescent="0.3">
      <c r="A12" s="37" t="s">
        <v>16</v>
      </c>
      <c r="B12" s="18">
        <v>323</v>
      </c>
      <c r="C12" s="18">
        <v>119</v>
      </c>
      <c r="D12" s="22">
        <f t="shared" si="0"/>
        <v>0.30243445692883897</v>
      </c>
      <c r="E12" s="18">
        <v>116</v>
      </c>
      <c r="F12" s="18">
        <v>75</v>
      </c>
      <c r="G12" s="22">
        <f t="shared" si="1"/>
        <v>0.21014492753623187</v>
      </c>
      <c r="H12" s="41">
        <f t="shared" si="2"/>
        <v>207</v>
      </c>
      <c r="I12" s="42">
        <f t="shared" si="3"/>
        <v>140.66271716414408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7">
        <v>904</v>
      </c>
      <c r="C15" s="43">
        <v>228</v>
      </c>
      <c r="D15" s="22">
        <f>B15/B$15</f>
        <v>1</v>
      </c>
      <c r="E15" s="46">
        <v>457</v>
      </c>
      <c r="F15" s="46">
        <v>153</v>
      </c>
      <c r="G15" s="22">
        <f>E15/E$15</f>
        <v>1</v>
      </c>
      <c r="H15" s="20">
        <f t="shared" ref="H15:H21" si="4">B15-E15</f>
        <v>447</v>
      </c>
      <c r="I15" s="42">
        <f t="shared" ref="I15:I21" si="5">((SQRT((C15/1.645)^2+(F15/1.645)^2)))*1.645</f>
        <v>274.57785781085846</v>
      </c>
    </row>
    <row r="16" spans="1:9" x14ac:dyDescent="0.3">
      <c r="A16" s="23" t="s">
        <v>17</v>
      </c>
      <c r="B16" s="17">
        <v>130</v>
      </c>
      <c r="C16" s="43">
        <v>66</v>
      </c>
      <c r="D16" s="22">
        <f>B16/B$15</f>
        <v>0.14380530973451328</v>
      </c>
      <c r="E16" s="46">
        <v>156</v>
      </c>
      <c r="F16" s="46">
        <v>90</v>
      </c>
      <c r="G16" s="22">
        <f>E16/E$15</f>
        <v>0.3413566739606127</v>
      </c>
      <c r="H16" s="20">
        <f t="shared" si="4"/>
        <v>-26</v>
      </c>
      <c r="I16" s="42">
        <f t="shared" si="5"/>
        <v>111.60645142642963</v>
      </c>
    </row>
    <row r="17" spans="1:9" x14ac:dyDescent="0.3">
      <c r="A17" s="23" t="s">
        <v>18</v>
      </c>
      <c r="B17" s="17">
        <v>200</v>
      </c>
      <c r="C17" s="43">
        <v>87</v>
      </c>
      <c r="D17" s="22">
        <f t="shared" ref="D17:D21" si="6">B17/B$15</f>
        <v>0.22123893805309736</v>
      </c>
      <c r="E17" s="46">
        <v>56</v>
      </c>
      <c r="F17" s="46">
        <v>43</v>
      </c>
      <c r="G17" s="22">
        <f t="shared" ref="G17:G21" si="7">E17/E$15</f>
        <v>0.12253829321663019</v>
      </c>
      <c r="H17" s="20">
        <f t="shared" si="4"/>
        <v>144</v>
      </c>
      <c r="I17" s="42">
        <f t="shared" si="5"/>
        <v>97.04638066409278</v>
      </c>
    </row>
    <row r="18" spans="1:9" x14ac:dyDescent="0.3">
      <c r="A18" s="23" t="s">
        <v>19</v>
      </c>
      <c r="B18" s="17">
        <v>234</v>
      </c>
      <c r="C18" s="43">
        <v>85</v>
      </c>
      <c r="D18" s="22">
        <f t="shared" si="6"/>
        <v>0.25884955752212391</v>
      </c>
      <c r="E18" s="46">
        <v>130</v>
      </c>
      <c r="F18" s="46">
        <v>81</v>
      </c>
      <c r="G18" s="22">
        <f t="shared" si="7"/>
        <v>0.28446389496717722</v>
      </c>
      <c r="H18" s="20">
        <f t="shared" si="4"/>
        <v>104</v>
      </c>
      <c r="I18" s="42">
        <f t="shared" si="5"/>
        <v>117.4137981669957</v>
      </c>
    </row>
    <row r="19" spans="1:9" x14ac:dyDescent="0.3">
      <c r="A19" s="24" t="s">
        <v>20</v>
      </c>
      <c r="B19" s="17">
        <v>121</v>
      </c>
      <c r="C19" s="43">
        <v>68</v>
      </c>
      <c r="D19" s="22">
        <f t="shared" si="6"/>
        <v>0.13384955752212391</v>
      </c>
      <c r="E19" s="46">
        <v>66</v>
      </c>
      <c r="F19" s="46">
        <v>74</v>
      </c>
      <c r="G19" s="22">
        <f t="shared" si="7"/>
        <v>0.14442013129102846</v>
      </c>
      <c r="H19" s="20">
        <f t="shared" si="4"/>
        <v>55</v>
      </c>
      <c r="I19" s="42">
        <f t="shared" si="5"/>
        <v>100.49875621120891</v>
      </c>
    </row>
    <row r="20" spans="1:9" x14ac:dyDescent="0.3">
      <c r="A20" s="24" t="s">
        <v>21</v>
      </c>
      <c r="B20" s="17">
        <v>219</v>
      </c>
      <c r="C20" s="43">
        <v>168</v>
      </c>
      <c r="D20" s="22">
        <f t="shared" si="6"/>
        <v>0.24225663716814158</v>
      </c>
      <c r="E20" s="46">
        <v>49</v>
      </c>
      <c r="F20" s="46">
        <v>38</v>
      </c>
      <c r="G20" s="22">
        <f t="shared" si="7"/>
        <v>0.10722100656455143</v>
      </c>
      <c r="H20" s="20">
        <f t="shared" si="4"/>
        <v>170</v>
      </c>
      <c r="I20" s="42">
        <f t="shared" si="5"/>
        <v>172.24401295836088</v>
      </c>
    </row>
    <row r="21" spans="1:9" x14ac:dyDescent="0.3">
      <c r="A21" s="24" t="s">
        <v>30</v>
      </c>
      <c r="B21" s="17">
        <v>0</v>
      </c>
      <c r="C21" s="43">
        <v>0</v>
      </c>
      <c r="D21" s="22">
        <f t="shared" si="6"/>
        <v>0</v>
      </c>
      <c r="E21" s="46">
        <v>0</v>
      </c>
      <c r="F21" s="46">
        <v>0</v>
      </c>
      <c r="G21" s="22">
        <f t="shared" si="7"/>
        <v>0</v>
      </c>
      <c r="H21" s="20">
        <f t="shared" si="4"/>
        <v>0</v>
      </c>
      <c r="I21" s="42">
        <f t="shared" si="5"/>
        <v>0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7">
        <v>1068</v>
      </c>
      <c r="C24" s="43">
        <v>263</v>
      </c>
      <c r="D24" s="22">
        <f>B24/B$24</f>
        <v>1</v>
      </c>
      <c r="E24" s="17">
        <v>552</v>
      </c>
      <c r="F24" s="43">
        <v>186</v>
      </c>
      <c r="G24" s="22">
        <f>E24/E$24</f>
        <v>1</v>
      </c>
      <c r="H24" s="20">
        <f t="shared" ref="H24:H30" si="8">B24-E24</f>
        <v>516</v>
      </c>
      <c r="I24" s="42">
        <f t="shared" ref="I24:I30" si="9">((SQRT((C24/1.645)^2+(F24/1.645)^2)))*1.645</f>
        <v>322.12575184235118</v>
      </c>
    </row>
    <row r="25" spans="1:9" ht="28.8" x14ac:dyDescent="0.3">
      <c r="A25" s="23" t="s">
        <v>25</v>
      </c>
      <c r="B25" s="17">
        <v>501</v>
      </c>
      <c r="C25" s="43">
        <v>215</v>
      </c>
      <c r="D25" s="22">
        <f t="shared" ref="D25:D30" si="10">B25/B$24</f>
        <v>0.4691011235955056</v>
      </c>
      <c r="E25" s="17">
        <v>292</v>
      </c>
      <c r="F25" s="43">
        <v>146</v>
      </c>
      <c r="G25" s="22">
        <f t="shared" ref="G25:G30" si="11">E25/E$24</f>
        <v>0.52898550724637683</v>
      </c>
      <c r="H25" s="20">
        <f t="shared" si="8"/>
        <v>209</v>
      </c>
      <c r="I25" s="42">
        <f t="shared" si="9"/>
        <v>259.88651369395836</v>
      </c>
    </row>
    <row r="26" spans="1:9" ht="28.8" x14ac:dyDescent="0.3">
      <c r="A26" s="23" t="s">
        <v>26</v>
      </c>
      <c r="B26" s="17">
        <v>99</v>
      </c>
      <c r="C26" s="43">
        <v>65</v>
      </c>
      <c r="D26" s="22">
        <f t="shared" si="10"/>
        <v>9.269662921348315E-2</v>
      </c>
      <c r="E26" s="17">
        <v>59</v>
      </c>
      <c r="F26" s="43">
        <v>42</v>
      </c>
      <c r="G26" s="22">
        <f t="shared" si="11"/>
        <v>0.1068840579710145</v>
      </c>
      <c r="H26" s="20">
        <f t="shared" si="8"/>
        <v>40</v>
      </c>
      <c r="I26" s="42">
        <f t="shared" si="9"/>
        <v>77.388629655783404</v>
      </c>
    </row>
    <row r="27" spans="1:9" ht="28.8" x14ac:dyDescent="0.3">
      <c r="A27" s="23" t="s">
        <v>27</v>
      </c>
      <c r="B27" s="17">
        <v>86</v>
      </c>
      <c r="C27" s="43">
        <v>51</v>
      </c>
      <c r="D27" s="22">
        <f t="shared" si="10"/>
        <v>8.0524344569288392E-2</v>
      </c>
      <c r="E27" s="17">
        <v>27</v>
      </c>
      <c r="F27" s="43">
        <v>31</v>
      </c>
      <c r="G27" s="22">
        <f t="shared" si="11"/>
        <v>4.8913043478260872E-2</v>
      </c>
      <c r="H27" s="20">
        <f t="shared" si="8"/>
        <v>59</v>
      </c>
      <c r="I27" s="42">
        <f t="shared" si="9"/>
        <v>59.682493245507104</v>
      </c>
    </row>
    <row r="28" spans="1:9" ht="28.8" x14ac:dyDescent="0.3">
      <c r="A28" s="23" t="s">
        <v>28</v>
      </c>
      <c r="B28" s="17">
        <v>70</v>
      </c>
      <c r="C28" s="43">
        <v>45</v>
      </c>
      <c r="D28" s="22">
        <f t="shared" si="10"/>
        <v>6.5543071161048683E-2</v>
      </c>
      <c r="E28" s="17">
        <v>79</v>
      </c>
      <c r="F28" s="43">
        <v>72</v>
      </c>
      <c r="G28" s="22">
        <f t="shared" si="11"/>
        <v>0.1431159420289855</v>
      </c>
      <c r="H28" s="20">
        <f t="shared" si="8"/>
        <v>-9</v>
      </c>
      <c r="I28" s="42">
        <f t="shared" si="9"/>
        <v>84.905830188509427</v>
      </c>
    </row>
    <row r="29" spans="1:9" x14ac:dyDescent="0.3">
      <c r="A29" s="23" t="s">
        <v>22</v>
      </c>
      <c r="B29" s="17">
        <v>148</v>
      </c>
      <c r="C29" s="43">
        <v>68</v>
      </c>
      <c r="D29" s="22">
        <f t="shared" si="10"/>
        <v>0.13857677902621723</v>
      </c>
      <c r="E29" s="17">
        <v>0</v>
      </c>
      <c r="F29" s="43">
        <v>0</v>
      </c>
      <c r="G29" s="22">
        <f t="shared" si="11"/>
        <v>0</v>
      </c>
      <c r="H29" s="20">
        <f t="shared" si="8"/>
        <v>148</v>
      </c>
      <c r="I29" s="42">
        <f t="shared" si="9"/>
        <v>68</v>
      </c>
    </row>
    <row r="30" spans="1:9" x14ac:dyDescent="0.3">
      <c r="A30" s="28" t="s">
        <v>23</v>
      </c>
      <c r="B30" s="44">
        <v>164</v>
      </c>
      <c r="C30" s="45">
        <v>95</v>
      </c>
      <c r="D30" s="31">
        <f t="shared" si="10"/>
        <v>0.15355805243445692</v>
      </c>
      <c r="E30" s="44">
        <v>95</v>
      </c>
      <c r="F30" s="45">
        <v>73</v>
      </c>
      <c r="G30" s="31">
        <f t="shared" si="11"/>
        <v>0.17210144927536231</v>
      </c>
      <c r="H30" s="29">
        <f t="shared" si="8"/>
        <v>69</v>
      </c>
      <c r="I30" s="42">
        <f t="shared" si="9"/>
        <v>119.80818002123226</v>
      </c>
    </row>
    <row r="31" spans="1:9" x14ac:dyDescent="0.3">
      <c r="I31" s="47"/>
    </row>
    <row r="32" spans="1:9" x14ac:dyDescent="0.3">
      <c r="A32" s="7" t="s">
        <v>33</v>
      </c>
    </row>
    <row r="33" spans="1:9" ht="30" customHeight="1" x14ac:dyDescent="0.3">
      <c r="A33" s="52" t="s">
        <v>38</v>
      </c>
      <c r="B33" s="52"/>
      <c r="C33" s="52"/>
      <c r="D33" s="52"/>
      <c r="E33" s="52"/>
      <c r="F33" s="52"/>
      <c r="G33" s="52"/>
      <c r="H33" s="52"/>
      <c r="I33" s="52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3"/>
      <c r="B2" s="53"/>
      <c r="C2" s="53"/>
      <c r="D2" s="53"/>
      <c r="E2" s="53"/>
      <c r="F2" s="53"/>
      <c r="G2" s="53"/>
      <c r="H2" s="53"/>
      <c r="I2" s="53"/>
    </row>
    <row r="3" spans="1:9" ht="15.6" x14ac:dyDescent="0.3">
      <c r="A3" s="2" t="str">
        <f>Intra!A3</f>
        <v>Caroline County</v>
      </c>
      <c r="B3" s="51" t="s">
        <v>10</v>
      </c>
      <c r="C3" s="51"/>
      <c r="D3" s="51"/>
      <c r="E3" s="51"/>
      <c r="F3" s="51"/>
      <c r="G3" s="51"/>
      <c r="H3" s="51"/>
      <c r="I3" s="51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8" t="s">
        <v>0</v>
      </c>
      <c r="C5" s="49"/>
      <c r="D5" s="50"/>
      <c r="E5" s="48" t="s">
        <v>29</v>
      </c>
      <c r="F5" s="49"/>
      <c r="G5" s="50"/>
      <c r="H5" s="48" t="s">
        <v>1</v>
      </c>
      <c r="I5" s="50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35" t="s">
        <v>5</v>
      </c>
      <c r="B8" s="18">
        <v>196</v>
      </c>
      <c r="C8" s="18">
        <v>91</v>
      </c>
      <c r="D8" s="22">
        <f t="shared" ref="D8" si="0">B8/B$8</f>
        <v>1</v>
      </c>
      <c r="E8" s="18">
        <v>159</v>
      </c>
      <c r="F8" s="18">
        <v>79</v>
      </c>
      <c r="G8" s="22">
        <f t="shared" ref="G8" si="1">E8/E$8</f>
        <v>1</v>
      </c>
      <c r="H8" s="41">
        <f t="shared" ref="H8:H12" si="2">B8-E8</f>
        <v>37</v>
      </c>
      <c r="I8" s="42">
        <f t="shared" ref="I8:I12" si="3">((SQRT((C8/1.645)^2+(F8/1.645)^2)))*1.645</f>
        <v>120.50726119201283</v>
      </c>
    </row>
    <row r="9" spans="1:9" x14ac:dyDescent="0.3">
      <c r="A9" s="36" t="s">
        <v>13</v>
      </c>
      <c r="B9" s="18">
        <v>82</v>
      </c>
      <c r="C9" s="18">
        <v>62</v>
      </c>
      <c r="D9" s="22">
        <f>B9/B$8</f>
        <v>0.41836734693877553</v>
      </c>
      <c r="E9" s="18">
        <v>78</v>
      </c>
      <c r="F9" s="18">
        <v>56</v>
      </c>
      <c r="G9" s="22">
        <f>E9/E$8</f>
        <v>0.49056603773584906</v>
      </c>
      <c r="H9" s="41">
        <f t="shared" si="2"/>
        <v>4</v>
      </c>
      <c r="I9" s="42">
        <f t="shared" si="3"/>
        <v>83.546394296821688</v>
      </c>
    </row>
    <row r="10" spans="1:9" x14ac:dyDescent="0.3">
      <c r="A10" s="36" t="s">
        <v>14</v>
      </c>
      <c r="B10" s="18">
        <v>26</v>
      </c>
      <c r="C10" s="18">
        <v>24</v>
      </c>
      <c r="D10" s="22">
        <f>B10/B$8</f>
        <v>0.1326530612244898</v>
      </c>
      <c r="E10" s="18">
        <v>0</v>
      </c>
      <c r="F10" s="18">
        <v>0</v>
      </c>
      <c r="G10" s="22">
        <f>E10/E$8</f>
        <v>0</v>
      </c>
      <c r="H10" s="41">
        <f t="shared" si="2"/>
        <v>26</v>
      </c>
      <c r="I10" s="42">
        <f t="shared" si="3"/>
        <v>24</v>
      </c>
    </row>
    <row r="11" spans="1:9" x14ac:dyDescent="0.3">
      <c r="A11" s="36" t="s">
        <v>15</v>
      </c>
      <c r="B11" s="18">
        <v>0</v>
      </c>
      <c r="C11" s="18">
        <v>0</v>
      </c>
      <c r="D11" s="22">
        <f>B11/B$8</f>
        <v>0</v>
      </c>
      <c r="E11" s="18">
        <v>0</v>
      </c>
      <c r="F11" s="18">
        <v>0</v>
      </c>
      <c r="G11" s="22">
        <f>E11/E$8</f>
        <v>0</v>
      </c>
      <c r="H11" s="41">
        <f t="shared" si="2"/>
        <v>0</v>
      </c>
      <c r="I11" s="42">
        <f t="shared" si="3"/>
        <v>0</v>
      </c>
    </row>
    <row r="12" spans="1:9" x14ac:dyDescent="0.3">
      <c r="A12" s="37" t="s">
        <v>16</v>
      </c>
      <c r="B12" s="18">
        <v>88</v>
      </c>
      <c r="C12" s="18">
        <v>62</v>
      </c>
      <c r="D12" s="22">
        <f>B12/B$8</f>
        <v>0.44897959183673469</v>
      </c>
      <c r="E12" s="18">
        <v>81</v>
      </c>
      <c r="F12" s="18">
        <v>56</v>
      </c>
      <c r="G12" s="22">
        <f>E12/E$8</f>
        <v>0.50943396226415094</v>
      </c>
      <c r="H12" s="41">
        <f t="shared" si="2"/>
        <v>7</v>
      </c>
      <c r="I12" s="42">
        <f t="shared" si="3"/>
        <v>83.546394296821688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91</v>
      </c>
      <c r="C15" s="46">
        <v>55</v>
      </c>
      <c r="D15" s="22">
        <f>B15/B$15</f>
        <v>1</v>
      </c>
      <c r="E15" s="46">
        <v>113</v>
      </c>
      <c r="F15" s="46">
        <v>69</v>
      </c>
      <c r="G15" s="22">
        <f>E15/E$15</f>
        <v>1</v>
      </c>
      <c r="H15" s="20">
        <f t="shared" ref="H15:H21" si="4">B15-E15</f>
        <v>-22</v>
      </c>
      <c r="I15" s="26">
        <f t="shared" ref="I15:I21" si="5">((SQRT((C15/1.645)^2+(F15/1.645)^2)))*1.645</f>
        <v>88.238313673823114</v>
      </c>
    </row>
    <row r="16" spans="1:9" x14ac:dyDescent="0.3">
      <c r="A16" s="23" t="s">
        <v>17</v>
      </c>
      <c r="B16" s="12">
        <v>13</v>
      </c>
      <c r="C16" s="46">
        <v>19</v>
      </c>
      <c r="D16" s="22">
        <f>B16/B$15</f>
        <v>0.14285714285714285</v>
      </c>
      <c r="E16" s="46">
        <v>47</v>
      </c>
      <c r="F16" s="46">
        <v>49</v>
      </c>
      <c r="G16" s="22">
        <f>E16/E$15</f>
        <v>0.41592920353982299</v>
      </c>
      <c r="H16" s="20">
        <f t="shared" si="4"/>
        <v>-34</v>
      </c>
      <c r="I16" s="26">
        <f t="shared" si="5"/>
        <v>52.55473337388365</v>
      </c>
    </row>
    <row r="17" spans="1:9" x14ac:dyDescent="0.3">
      <c r="A17" s="23" t="s">
        <v>18</v>
      </c>
      <c r="B17" s="12">
        <v>16</v>
      </c>
      <c r="C17" s="46">
        <v>18</v>
      </c>
      <c r="D17" s="22">
        <f t="shared" ref="D17:D21" si="6">B17/B$15</f>
        <v>0.17582417582417584</v>
      </c>
      <c r="E17" s="46">
        <v>18</v>
      </c>
      <c r="F17" s="46">
        <v>22</v>
      </c>
      <c r="G17" s="22">
        <f t="shared" ref="G17:G21" si="7">E17/E$15</f>
        <v>0.15929203539823009</v>
      </c>
      <c r="H17" s="20">
        <f t="shared" si="4"/>
        <v>-2</v>
      </c>
      <c r="I17" s="26">
        <f t="shared" si="5"/>
        <v>28.425340807103794</v>
      </c>
    </row>
    <row r="18" spans="1:9" x14ac:dyDescent="0.3">
      <c r="A18" s="23" t="s">
        <v>19</v>
      </c>
      <c r="B18" s="12">
        <v>27</v>
      </c>
      <c r="C18" s="46">
        <v>26</v>
      </c>
      <c r="D18" s="22">
        <f t="shared" si="6"/>
        <v>0.2967032967032967</v>
      </c>
      <c r="E18" s="46">
        <v>26</v>
      </c>
      <c r="F18" s="46">
        <v>36</v>
      </c>
      <c r="G18" s="22">
        <f t="shared" si="7"/>
        <v>0.23008849557522124</v>
      </c>
      <c r="H18" s="20">
        <f t="shared" si="4"/>
        <v>1</v>
      </c>
      <c r="I18" s="26">
        <f t="shared" si="5"/>
        <v>44.407206622349037</v>
      </c>
    </row>
    <row r="19" spans="1:9" x14ac:dyDescent="0.3">
      <c r="A19" s="24" t="s">
        <v>20</v>
      </c>
      <c r="B19" s="12">
        <v>0</v>
      </c>
      <c r="C19" s="46">
        <v>0</v>
      </c>
      <c r="D19" s="22">
        <f t="shared" si="6"/>
        <v>0</v>
      </c>
      <c r="E19" s="46">
        <v>0</v>
      </c>
      <c r="F19" s="46">
        <v>0</v>
      </c>
      <c r="G19" s="22">
        <f t="shared" si="7"/>
        <v>0</v>
      </c>
      <c r="H19" s="20">
        <f t="shared" si="4"/>
        <v>0</v>
      </c>
      <c r="I19" s="26">
        <f t="shared" si="5"/>
        <v>0</v>
      </c>
    </row>
    <row r="20" spans="1:9" x14ac:dyDescent="0.3">
      <c r="A20" s="24" t="s">
        <v>21</v>
      </c>
      <c r="B20" s="12">
        <v>35</v>
      </c>
      <c r="C20" s="46">
        <v>41</v>
      </c>
      <c r="D20" s="22">
        <f t="shared" si="6"/>
        <v>0.38461538461538464</v>
      </c>
      <c r="E20" s="46">
        <v>22</v>
      </c>
      <c r="F20" s="46">
        <v>22</v>
      </c>
      <c r="G20" s="22">
        <f t="shared" si="7"/>
        <v>0.19469026548672566</v>
      </c>
      <c r="H20" s="20">
        <f t="shared" si="4"/>
        <v>13</v>
      </c>
      <c r="I20" s="26">
        <f t="shared" si="5"/>
        <v>46.529560496527367</v>
      </c>
    </row>
    <row r="21" spans="1:9" x14ac:dyDescent="0.3">
      <c r="A21" s="24" t="s">
        <v>30</v>
      </c>
      <c r="B21" s="12">
        <v>0</v>
      </c>
      <c r="C21" s="46">
        <v>0</v>
      </c>
      <c r="D21" s="22">
        <f t="shared" si="6"/>
        <v>0</v>
      </c>
      <c r="E21" s="46">
        <v>0</v>
      </c>
      <c r="F21" s="46">
        <v>0</v>
      </c>
      <c r="G21" s="22">
        <f t="shared" si="7"/>
        <v>0</v>
      </c>
      <c r="H21" s="20">
        <f t="shared" si="4"/>
        <v>0</v>
      </c>
      <c r="I21" s="26">
        <f t="shared" si="5"/>
        <v>0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7">
        <v>196</v>
      </c>
      <c r="C24" s="43">
        <v>91</v>
      </c>
      <c r="D24" s="22">
        <f>B24/B$24</f>
        <v>1</v>
      </c>
      <c r="E24" s="18">
        <v>159</v>
      </c>
      <c r="F24" s="18">
        <v>79</v>
      </c>
      <c r="G24" s="22">
        <f>E24/E$24</f>
        <v>1</v>
      </c>
      <c r="H24" s="20">
        <f>B24-E24</f>
        <v>37</v>
      </c>
      <c r="I24" s="26">
        <f t="shared" ref="I24:I30" si="8">((SQRT((C24/1.645)^2+(F24/1.645)^2)))*1.645</f>
        <v>120.50726119201283</v>
      </c>
    </row>
    <row r="25" spans="1:9" ht="28.8" x14ac:dyDescent="0.3">
      <c r="A25" s="23" t="s">
        <v>25</v>
      </c>
      <c r="B25" s="17">
        <v>35</v>
      </c>
      <c r="C25" s="43">
        <v>31</v>
      </c>
      <c r="D25" s="22">
        <f t="shared" ref="D25:D30" si="9">B25/B$24</f>
        <v>0.17857142857142858</v>
      </c>
      <c r="E25" s="18">
        <v>64</v>
      </c>
      <c r="F25" s="18">
        <v>51</v>
      </c>
      <c r="G25" s="22">
        <f t="shared" ref="G25:G30" si="10">E25/E$24</f>
        <v>0.40251572327044027</v>
      </c>
      <c r="H25" s="20">
        <f t="shared" ref="H25:H30" si="11">B25-E25</f>
        <v>-29</v>
      </c>
      <c r="I25" s="26">
        <f t="shared" si="8"/>
        <v>59.682493245507104</v>
      </c>
    </row>
    <row r="26" spans="1:9" ht="28.8" x14ac:dyDescent="0.3">
      <c r="A26" s="23" t="s">
        <v>26</v>
      </c>
      <c r="B26" s="17">
        <v>5</v>
      </c>
      <c r="C26" s="43">
        <v>10</v>
      </c>
      <c r="D26" s="22">
        <f t="shared" si="9"/>
        <v>2.5510204081632654E-2</v>
      </c>
      <c r="E26" s="18">
        <v>0</v>
      </c>
      <c r="F26" s="18">
        <v>0</v>
      </c>
      <c r="G26" s="22">
        <f t="shared" si="10"/>
        <v>0</v>
      </c>
      <c r="H26" s="20">
        <f t="shared" si="11"/>
        <v>5</v>
      </c>
      <c r="I26" s="26">
        <f t="shared" si="8"/>
        <v>10</v>
      </c>
    </row>
    <row r="27" spans="1:9" ht="28.8" x14ac:dyDescent="0.3">
      <c r="A27" s="23" t="s">
        <v>27</v>
      </c>
      <c r="B27" s="17">
        <v>45</v>
      </c>
      <c r="C27" s="43">
        <v>53</v>
      </c>
      <c r="D27" s="22">
        <f t="shared" si="9"/>
        <v>0.22959183673469388</v>
      </c>
      <c r="E27" s="18">
        <v>40</v>
      </c>
      <c r="F27" s="18">
        <v>42</v>
      </c>
      <c r="G27" s="22">
        <f t="shared" si="10"/>
        <v>0.25157232704402516</v>
      </c>
      <c r="H27" s="20">
        <f t="shared" si="11"/>
        <v>5</v>
      </c>
      <c r="I27" s="26">
        <f t="shared" si="8"/>
        <v>67.623960250786851</v>
      </c>
    </row>
    <row r="28" spans="1:9" ht="28.8" x14ac:dyDescent="0.3">
      <c r="A28" s="23" t="s">
        <v>28</v>
      </c>
      <c r="B28" s="17">
        <v>19</v>
      </c>
      <c r="C28" s="43">
        <v>21</v>
      </c>
      <c r="D28" s="22">
        <f t="shared" si="9"/>
        <v>9.6938775510204078E-2</v>
      </c>
      <c r="E28" s="18">
        <v>0</v>
      </c>
      <c r="F28" s="18">
        <v>0</v>
      </c>
      <c r="G28" s="22">
        <f t="shared" si="10"/>
        <v>0</v>
      </c>
      <c r="H28" s="20">
        <f t="shared" si="11"/>
        <v>19</v>
      </c>
      <c r="I28" s="26">
        <f t="shared" si="8"/>
        <v>21</v>
      </c>
    </row>
    <row r="29" spans="1:9" x14ac:dyDescent="0.3">
      <c r="A29" s="23" t="s">
        <v>22</v>
      </c>
      <c r="B29" s="17">
        <v>37</v>
      </c>
      <c r="C29" s="43">
        <v>40</v>
      </c>
      <c r="D29" s="22">
        <f t="shared" si="9"/>
        <v>0.18877551020408162</v>
      </c>
      <c r="E29" s="18">
        <v>15</v>
      </c>
      <c r="F29" s="18">
        <v>17</v>
      </c>
      <c r="G29" s="22">
        <f t="shared" si="10"/>
        <v>9.4339622641509441E-2</v>
      </c>
      <c r="H29" s="20">
        <f t="shared" si="11"/>
        <v>22</v>
      </c>
      <c r="I29" s="26">
        <f t="shared" si="8"/>
        <v>43.46262762420146</v>
      </c>
    </row>
    <row r="30" spans="1:9" x14ac:dyDescent="0.3">
      <c r="A30" s="28" t="s">
        <v>23</v>
      </c>
      <c r="B30" s="44">
        <v>55</v>
      </c>
      <c r="C30" s="45">
        <v>48</v>
      </c>
      <c r="D30" s="31">
        <f t="shared" si="9"/>
        <v>0.28061224489795916</v>
      </c>
      <c r="E30" s="44">
        <v>40</v>
      </c>
      <c r="F30" s="45">
        <v>39</v>
      </c>
      <c r="G30" s="31">
        <f t="shared" si="10"/>
        <v>0.25157232704402516</v>
      </c>
      <c r="H30" s="29">
        <f t="shared" si="11"/>
        <v>15</v>
      </c>
      <c r="I30" s="32">
        <f t="shared" si="8"/>
        <v>61.846584384264908</v>
      </c>
    </row>
    <row r="32" spans="1:9" x14ac:dyDescent="0.3">
      <c r="A32" s="7" t="s">
        <v>34</v>
      </c>
    </row>
    <row r="33" spans="1:9" ht="28.2" customHeight="1" x14ac:dyDescent="0.3">
      <c r="A33" s="52" t="s">
        <v>38</v>
      </c>
      <c r="B33" s="52"/>
      <c r="C33" s="52"/>
      <c r="D33" s="52"/>
      <c r="E33" s="52"/>
      <c r="F33" s="52"/>
      <c r="G33" s="52"/>
      <c r="H33" s="52"/>
      <c r="I33" s="52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53"/>
      <c r="B2" s="53"/>
      <c r="C2" s="53"/>
      <c r="D2" s="53"/>
      <c r="E2" s="53"/>
      <c r="F2" s="53"/>
      <c r="G2" s="53"/>
      <c r="H2" s="53"/>
      <c r="I2" s="53"/>
    </row>
    <row r="3" spans="1:9" ht="15.6" x14ac:dyDescent="0.3">
      <c r="A3" s="2" t="str">
        <f>Intra!A3</f>
        <v>Caroline County</v>
      </c>
      <c r="B3" s="51" t="s">
        <v>7</v>
      </c>
      <c r="C3" s="51"/>
      <c r="D3" s="51"/>
      <c r="E3" s="51"/>
      <c r="F3" s="51"/>
      <c r="G3" s="51"/>
      <c r="H3" s="51"/>
      <c r="I3" s="51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48" t="s">
        <v>0</v>
      </c>
      <c r="C5" s="49"/>
      <c r="D5" s="50"/>
      <c r="E5" s="48" t="s">
        <v>29</v>
      </c>
      <c r="F5" s="49"/>
      <c r="G5" s="50"/>
      <c r="H5" s="48" t="s">
        <v>1</v>
      </c>
      <c r="I5" s="50"/>
    </row>
    <row r="6" spans="1:9" x14ac:dyDescent="0.3">
      <c r="A6" s="13" t="s">
        <v>12</v>
      </c>
      <c r="B6" s="4" t="s">
        <v>2</v>
      </c>
      <c r="C6" s="14" t="s">
        <v>3</v>
      </c>
      <c r="D6" s="15" t="s">
        <v>4</v>
      </c>
      <c r="E6" s="4" t="s">
        <v>2</v>
      </c>
      <c r="F6" s="14" t="s">
        <v>3</v>
      </c>
      <c r="G6" s="15" t="s">
        <v>4</v>
      </c>
      <c r="H6" s="4" t="s">
        <v>2</v>
      </c>
      <c r="I6" s="15" t="s">
        <v>3</v>
      </c>
    </row>
    <row r="7" spans="1:9" x14ac:dyDescent="0.3">
      <c r="A7" s="13"/>
      <c r="B7" s="4"/>
      <c r="C7" s="14"/>
      <c r="D7" s="15"/>
      <c r="E7" s="4"/>
      <c r="F7" s="14"/>
      <c r="G7" s="15"/>
      <c r="H7" s="4"/>
      <c r="I7" s="15"/>
    </row>
    <row r="8" spans="1:9" x14ac:dyDescent="0.3">
      <c r="A8" s="16" t="s">
        <v>5</v>
      </c>
      <c r="B8" s="12">
        <v>44</v>
      </c>
      <c r="C8" s="38">
        <v>45</v>
      </c>
      <c r="D8" s="19">
        <f>B8/B$8</f>
        <v>1</v>
      </c>
      <c r="E8" s="20">
        <v>0</v>
      </c>
      <c r="F8" s="21">
        <v>0</v>
      </c>
      <c r="G8" s="22">
        <v>0</v>
      </c>
      <c r="H8" s="41">
        <f t="shared" ref="H8:H12" si="0">B8-E8</f>
        <v>44</v>
      </c>
      <c r="I8" s="42">
        <f t="shared" ref="I8:I12" si="1">((SQRT((C8/1.645)^2+(F8/1.645)^2)))*1.645</f>
        <v>45</v>
      </c>
    </row>
    <row r="9" spans="1:9" x14ac:dyDescent="0.3">
      <c r="A9" s="23" t="s">
        <v>13</v>
      </c>
      <c r="B9" s="12">
        <v>33</v>
      </c>
      <c r="C9" s="38">
        <v>42</v>
      </c>
      <c r="D9" s="19">
        <f>B9/B$8</f>
        <v>0.75</v>
      </c>
      <c r="E9" s="20">
        <v>0</v>
      </c>
      <c r="F9" s="21">
        <v>0</v>
      </c>
      <c r="G9" s="22">
        <v>0</v>
      </c>
      <c r="H9" s="41">
        <f t="shared" si="0"/>
        <v>33</v>
      </c>
      <c r="I9" s="42">
        <f t="shared" si="1"/>
        <v>42</v>
      </c>
    </row>
    <row r="10" spans="1:9" x14ac:dyDescent="0.3">
      <c r="A10" s="23" t="s">
        <v>14</v>
      </c>
      <c r="B10" s="12">
        <v>0</v>
      </c>
      <c r="C10" s="38">
        <v>0</v>
      </c>
      <c r="D10" s="19">
        <f>B10/B$8</f>
        <v>0</v>
      </c>
      <c r="E10" s="20">
        <v>0</v>
      </c>
      <c r="F10" s="21">
        <v>0</v>
      </c>
      <c r="G10" s="22">
        <v>0</v>
      </c>
      <c r="H10" s="41">
        <f t="shared" si="0"/>
        <v>0</v>
      </c>
      <c r="I10" s="42">
        <f>((SQRT((C10/1.645)^2+(F10/1.645)^2)))*1.645</f>
        <v>0</v>
      </c>
    </row>
    <row r="11" spans="1:9" x14ac:dyDescent="0.3">
      <c r="A11" s="23" t="s">
        <v>15</v>
      </c>
      <c r="B11" s="12">
        <v>0</v>
      </c>
      <c r="C11" s="38">
        <v>0</v>
      </c>
      <c r="D11" s="19">
        <f>B11/B$8</f>
        <v>0</v>
      </c>
      <c r="E11" s="20">
        <v>0</v>
      </c>
      <c r="F11" s="21">
        <v>0</v>
      </c>
      <c r="G11" s="22">
        <v>0</v>
      </c>
      <c r="H11" s="41">
        <f t="shared" si="0"/>
        <v>0</v>
      </c>
      <c r="I11" s="42">
        <f>((SQRT((C11/1.645)^2+(F11/1.645)^2)))*1.645</f>
        <v>0</v>
      </c>
    </row>
    <row r="12" spans="1:9" x14ac:dyDescent="0.3">
      <c r="A12" s="24" t="s">
        <v>16</v>
      </c>
      <c r="B12" s="12">
        <v>11</v>
      </c>
      <c r="C12" s="38">
        <v>17</v>
      </c>
      <c r="D12" s="19">
        <f>B12/B$8</f>
        <v>0.25</v>
      </c>
      <c r="E12" s="20">
        <v>0</v>
      </c>
      <c r="F12" s="21">
        <v>0</v>
      </c>
      <c r="G12" s="22">
        <v>0</v>
      </c>
      <c r="H12" s="41">
        <f t="shared" si="0"/>
        <v>11</v>
      </c>
      <c r="I12" s="42">
        <f t="shared" si="1"/>
        <v>17</v>
      </c>
    </row>
    <row r="13" spans="1:9" x14ac:dyDescent="0.3">
      <c r="A13" s="25"/>
      <c r="B13" s="20"/>
      <c r="C13" s="21"/>
      <c r="D13" s="26"/>
      <c r="E13" s="20"/>
      <c r="F13" s="21"/>
      <c r="G13" s="26"/>
      <c r="H13" s="20"/>
      <c r="I13" s="26"/>
    </row>
    <row r="14" spans="1:9" x14ac:dyDescent="0.3">
      <c r="A14" s="13" t="s">
        <v>40</v>
      </c>
      <c r="B14" s="4"/>
      <c r="C14" s="14"/>
      <c r="D14" s="15"/>
      <c r="E14" s="4"/>
      <c r="F14" s="14"/>
      <c r="G14" s="15"/>
      <c r="H14" s="4"/>
      <c r="I14" s="15"/>
    </row>
    <row r="15" spans="1:9" x14ac:dyDescent="0.3">
      <c r="A15" s="16" t="s">
        <v>5</v>
      </c>
      <c r="B15" s="12">
        <v>44</v>
      </c>
      <c r="C15" s="38">
        <v>45</v>
      </c>
      <c r="D15" s="22">
        <f>B15/B$15</f>
        <v>1</v>
      </c>
      <c r="E15" s="20">
        <v>0</v>
      </c>
      <c r="F15" s="21">
        <v>0</v>
      </c>
      <c r="G15" s="22">
        <v>0</v>
      </c>
      <c r="H15" s="20">
        <f t="shared" ref="H15:H21" si="2">B15-E15</f>
        <v>44</v>
      </c>
      <c r="I15" s="26">
        <f t="shared" ref="I15:I21" si="3">((SQRT((C15/1.645)^2+(F15/1.645)^2)))*1.645</f>
        <v>45</v>
      </c>
    </row>
    <row r="16" spans="1:9" x14ac:dyDescent="0.3">
      <c r="A16" s="23" t="s">
        <v>17</v>
      </c>
      <c r="B16" s="12">
        <v>36</v>
      </c>
      <c r="C16" s="38">
        <v>43</v>
      </c>
      <c r="D16" s="22">
        <f>B16/B$15</f>
        <v>0.81818181818181823</v>
      </c>
      <c r="E16" s="20">
        <v>0</v>
      </c>
      <c r="F16" s="21">
        <v>0</v>
      </c>
      <c r="G16" s="22">
        <v>0</v>
      </c>
      <c r="H16" s="20">
        <f t="shared" si="2"/>
        <v>36</v>
      </c>
      <c r="I16" s="26">
        <f t="shared" si="3"/>
        <v>43</v>
      </c>
    </row>
    <row r="17" spans="1:9" x14ac:dyDescent="0.3">
      <c r="A17" s="23" t="s">
        <v>18</v>
      </c>
      <c r="B17" s="12">
        <v>0</v>
      </c>
      <c r="C17" s="38">
        <v>0</v>
      </c>
      <c r="D17" s="22">
        <f t="shared" ref="D17:D21" si="4">B17/B$15</f>
        <v>0</v>
      </c>
      <c r="E17" s="20">
        <v>0</v>
      </c>
      <c r="F17" s="21">
        <v>0</v>
      </c>
      <c r="G17" s="22">
        <v>0</v>
      </c>
      <c r="H17" s="20">
        <f t="shared" si="2"/>
        <v>0</v>
      </c>
      <c r="I17" s="26">
        <f t="shared" si="3"/>
        <v>0</v>
      </c>
    </row>
    <row r="18" spans="1:9" x14ac:dyDescent="0.3">
      <c r="A18" s="23" t="s">
        <v>19</v>
      </c>
      <c r="B18" s="12">
        <v>8</v>
      </c>
      <c r="C18" s="38">
        <v>12</v>
      </c>
      <c r="D18" s="22">
        <f t="shared" si="4"/>
        <v>0.18181818181818182</v>
      </c>
      <c r="E18" s="20">
        <v>0</v>
      </c>
      <c r="F18" s="21">
        <v>0</v>
      </c>
      <c r="G18" s="22">
        <v>0</v>
      </c>
      <c r="H18" s="20">
        <f t="shared" si="2"/>
        <v>8</v>
      </c>
      <c r="I18" s="26">
        <f t="shared" si="3"/>
        <v>12</v>
      </c>
    </row>
    <row r="19" spans="1:9" x14ac:dyDescent="0.3">
      <c r="A19" s="24" t="s">
        <v>20</v>
      </c>
      <c r="B19" s="12">
        <v>0</v>
      </c>
      <c r="C19" s="38">
        <v>0</v>
      </c>
      <c r="D19" s="22">
        <f t="shared" si="4"/>
        <v>0</v>
      </c>
      <c r="E19" s="20">
        <v>0</v>
      </c>
      <c r="F19" s="21">
        <v>0</v>
      </c>
      <c r="G19" s="22">
        <v>0</v>
      </c>
      <c r="H19" s="20">
        <f t="shared" si="2"/>
        <v>0</v>
      </c>
      <c r="I19" s="26">
        <f t="shared" si="3"/>
        <v>0</v>
      </c>
    </row>
    <row r="20" spans="1:9" x14ac:dyDescent="0.3">
      <c r="A20" s="24" t="s">
        <v>21</v>
      </c>
      <c r="B20" s="12">
        <v>0</v>
      </c>
      <c r="C20" s="38">
        <v>0</v>
      </c>
      <c r="D20" s="22">
        <f t="shared" si="4"/>
        <v>0</v>
      </c>
      <c r="E20" s="20">
        <v>0</v>
      </c>
      <c r="F20" s="21">
        <v>0</v>
      </c>
      <c r="G20" s="22">
        <v>0</v>
      </c>
      <c r="H20" s="20">
        <f t="shared" si="2"/>
        <v>0</v>
      </c>
      <c r="I20" s="26">
        <f t="shared" si="3"/>
        <v>0</v>
      </c>
    </row>
    <row r="21" spans="1:9" x14ac:dyDescent="0.3">
      <c r="A21" s="24" t="s">
        <v>30</v>
      </c>
      <c r="B21" s="12">
        <v>0</v>
      </c>
      <c r="C21" s="38">
        <v>0</v>
      </c>
      <c r="D21" s="22">
        <f t="shared" si="4"/>
        <v>0</v>
      </c>
      <c r="E21" s="20">
        <v>0</v>
      </c>
      <c r="F21" s="21">
        <v>0</v>
      </c>
      <c r="G21" s="22">
        <v>0</v>
      </c>
      <c r="H21" s="20">
        <f t="shared" si="2"/>
        <v>0</v>
      </c>
      <c r="I21" s="26">
        <f t="shared" si="3"/>
        <v>0</v>
      </c>
    </row>
    <row r="22" spans="1:9" x14ac:dyDescent="0.3">
      <c r="A22" s="25"/>
      <c r="B22" s="20"/>
      <c r="C22" s="21"/>
      <c r="D22" s="27"/>
      <c r="E22" s="20"/>
      <c r="F22" s="21"/>
      <c r="G22" s="27"/>
      <c r="H22" s="25"/>
      <c r="I22" s="27"/>
    </row>
    <row r="23" spans="1:9" x14ac:dyDescent="0.3">
      <c r="A23" s="13" t="s">
        <v>24</v>
      </c>
      <c r="B23" s="20"/>
      <c r="C23" s="21"/>
      <c r="D23" s="15"/>
      <c r="E23" s="20"/>
      <c r="F23" s="21"/>
      <c r="G23" s="15"/>
      <c r="H23" s="4"/>
      <c r="I23" s="15"/>
    </row>
    <row r="24" spans="1:9" x14ac:dyDescent="0.3">
      <c r="A24" s="16" t="s">
        <v>5</v>
      </c>
      <c r="B24" s="12">
        <v>44</v>
      </c>
      <c r="C24" s="38">
        <v>45</v>
      </c>
      <c r="D24" s="22">
        <f>B24/B$24</f>
        <v>1</v>
      </c>
      <c r="E24" s="20">
        <v>0</v>
      </c>
      <c r="F24" s="21">
        <v>0</v>
      </c>
      <c r="G24" s="22">
        <v>0</v>
      </c>
      <c r="H24" s="20">
        <f t="shared" ref="H24:H30" si="5">B24-E24</f>
        <v>44</v>
      </c>
      <c r="I24" s="26">
        <f t="shared" ref="I24:I30" si="6">((SQRT((C24/1.645)^2+(F24/1.645)^2)))*1.645</f>
        <v>45</v>
      </c>
    </row>
    <row r="25" spans="1:9" ht="28.8" x14ac:dyDescent="0.3">
      <c r="A25" s="23" t="s">
        <v>25</v>
      </c>
      <c r="B25" s="12">
        <v>8</v>
      </c>
      <c r="C25" s="38">
        <v>12</v>
      </c>
      <c r="D25" s="22">
        <f t="shared" ref="D25:D30" si="7">B25/B$24</f>
        <v>0.18181818181818182</v>
      </c>
      <c r="E25" s="20">
        <v>0</v>
      </c>
      <c r="F25" s="21">
        <v>0</v>
      </c>
      <c r="G25" s="22">
        <v>0</v>
      </c>
      <c r="H25" s="20">
        <f t="shared" si="5"/>
        <v>8</v>
      </c>
      <c r="I25" s="26">
        <f t="shared" si="6"/>
        <v>12</v>
      </c>
    </row>
    <row r="26" spans="1:9" ht="28.8" x14ac:dyDescent="0.3">
      <c r="A26" s="23" t="s">
        <v>26</v>
      </c>
      <c r="B26" s="12">
        <v>0</v>
      </c>
      <c r="C26" s="38">
        <v>0</v>
      </c>
      <c r="D26" s="22">
        <f t="shared" si="7"/>
        <v>0</v>
      </c>
      <c r="E26" s="20">
        <v>0</v>
      </c>
      <c r="F26" s="21">
        <v>0</v>
      </c>
      <c r="G26" s="22">
        <v>0</v>
      </c>
      <c r="H26" s="20">
        <f t="shared" si="5"/>
        <v>0</v>
      </c>
      <c r="I26" s="26">
        <f t="shared" si="6"/>
        <v>0</v>
      </c>
    </row>
    <row r="27" spans="1:9" ht="28.8" x14ac:dyDescent="0.3">
      <c r="A27" s="23" t="s">
        <v>27</v>
      </c>
      <c r="B27" s="12">
        <v>0</v>
      </c>
      <c r="C27" s="38">
        <v>0</v>
      </c>
      <c r="D27" s="22">
        <f t="shared" si="7"/>
        <v>0</v>
      </c>
      <c r="E27" s="20">
        <v>0</v>
      </c>
      <c r="F27" s="21">
        <v>0</v>
      </c>
      <c r="G27" s="22">
        <v>0</v>
      </c>
      <c r="H27" s="20">
        <f t="shared" si="5"/>
        <v>0</v>
      </c>
      <c r="I27" s="26">
        <f t="shared" si="6"/>
        <v>0</v>
      </c>
    </row>
    <row r="28" spans="1:9" ht="28.8" x14ac:dyDescent="0.3">
      <c r="A28" s="23" t="s">
        <v>28</v>
      </c>
      <c r="B28" s="12">
        <v>25</v>
      </c>
      <c r="C28" s="38">
        <v>40</v>
      </c>
      <c r="D28" s="22">
        <f t="shared" si="7"/>
        <v>0.56818181818181823</v>
      </c>
      <c r="E28" s="20">
        <v>0</v>
      </c>
      <c r="F28" s="21">
        <v>0</v>
      </c>
      <c r="G28" s="22">
        <v>0</v>
      </c>
      <c r="H28" s="20">
        <f t="shared" si="5"/>
        <v>25</v>
      </c>
      <c r="I28" s="26">
        <f t="shared" si="6"/>
        <v>40</v>
      </c>
    </row>
    <row r="29" spans="1:9" x14ac:dyDescent="0.3">
      <c r="A29" s="23" t="s">
        <v>22</v>
      </c>
      <c r="B29" s="12">
        <v>11</v>
      </c>
      <c r="C29" s="38">
        <v>17</v>
      </c>
      <c r="D29" s="22">
        <f t="shared" si="7"/>
        <v>0.25</v>
      </c>
      <c r="E29" s="20">
        <v>0</v>
      </c>
      <c r="F29" s="21">
        <v>0</v>
      </c>
      <c r="G29" s="22">
        <v>0</v>
      </c>
      <c r="H29" s="20">
        <f t="shared" si="5"/>
        <v>11</v>
      </c>
      <c r="I29" s="26">
        <f t="shared" si="6"/>
        <v>17</v>
      </c>
    </row>
    <row r="30" spans="1:9" x14ac:dyDescent="0.3">
      <c r="A30" s="28" t="s">
        <v>23</v>
      </c>
      <c r="B30" s="39">
        <v>0</v>
      </c>
      <c r="C30" s="40">
        <v>0</v>
      </c>
      <c r="D30" s="31">
        <f t="shared" si="7"/>
        <v>0</v>
      </c>
      <c r="E30" s="29">
        <v>0</v>
      </c>
      <c r="F30" s="30">
        <v>0</v>
      </c>
      <c r="G30" s="31">
        <v>0</v>
      </c>
      <c r="H30" s="29">
        <f t="shared" si="5"/>
        <v>0</v>
      </c>
      <c r="I30" s="32">
        <f t="shared" si="6"/>
        <v>0</v>
      </c>
    </row>
    <row r="32" spans="1:9" x14ac:dyDescent="0.3">
      <c r="A32" s="7" t="s">
        <v>35</v>
      </c>
    </row>
    <row r="33" spans="1:9" ht="28.8" customHeight="1" x14ac:dyDescent="0.3">
      <c r="A33" s="52" t="s">
        <v>38</v>
      </c>
      <c r="B33" s="52"/>
      <c r="C33" s="52"/>
      <c r="D33" s="52"/>
      <c r="E33" s="52"/>
      <c r="F33" s="52"/>
      <c r="G33" s="52"/>
      <c r="H33" s="52"/>
      <c r="I33" s="52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2A39D6-425C-43AC-AC58-3330172DA446}"/>
</file>

<file path=customXml/itemProps2.xml><?xml version="1.0" encoding="utf-8"?>
<ds:datastoreItem xmlns:ds="http://schemas.openxmlformats.org/officeDocument/2006/customXml" ds:itemID="{CB66773E-5EA2-4BAA-9DF9-388230A1FD51}"/>
</file>

<file path=customXml/itemProps3.xml><?xml version="1.0" encoding="utf-8"?>
<ds:datastoreItem xmlns:ds="http://schemas.openxmlformats.org/officeDocument/2006/customXml" ds:itemID="{3AEA083A-55F0-4BC9-95A8-3BC313FFA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