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I12" i="7" l="1"/>
  <c r="H12" i="7"/>
  <c r="D12" i="7"/>
  <c r="I11" i="7"/>
  <c r="H11" i="7"/>
  <c r="D11" i="7"/>
  <c r="I10" i="7"/>
  <c r="H10" i="7"/>
  <c r="D10" i="7"/>
  <c r="I9" i="7"/>
  <c r="H9" i="7"/>
  <c r="D9" i="7"/>
  <c r="I8" i="7"/>
  <c r="H8" i="7"/>
  <c r="D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G15" i="1" s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B16" i="1"/>
  <c r="C16" i="1"/>
  <c r="B17" i="1"/>
  <c r="C17" i="1"/>
  <c r="B18" i="1"/>
  <c r="C18" i="1"/>
  <c r="B19" i="1"/>
  <c r="C19" i="1"/>
  <c r="B20" i="1"/>
  <c r="C20" i="1"/>
  <c r="B21" i="1"/>
  <c r="C21" i="1"/>
  <c r="C15" i="1"/>
  <c r="B15" i="1"/>
  <c r="G15" i="6"/>
  <c r="G16" i="6"/>
  <c r="G17" i="6"/>
  <c r="G18" i="6"/>
  <c r="G19" i="6"/>
  <c r="G20" i="6"/>
  <c r="G21" i="6"/>
  <c r="H30" i="7"/>
  <c r="D30" i="7"/>
  <c r="H29" i="7"/>
  <c r="D29" i="7"/>
  <c r="H28" i="7"/>
  <c r="D28" i="7"/>
  <c r="H27" i="7"/>
  <c r="D27" i="7"/>
  <c r="H26" i="7"/>
  <c r="D26" i="7"/>
  <c r="H25" i="7"/>
  <c r="D25" i="7"/>
  <c r="H24" i="7"/>
  <c r="D24" i="7"/>
  <c r="H21" i="7"/>
  <c r="D21" i="7"/>
  <c r="H20" i="7"/>
  <c r="D20" i="7"/>
  <c r="H19" i="7"/>
  <c r="D19" i="7"/>
  <c r="H18" i="7"/>
  <c r="D18" i="7"/>
  <c r="H17" i="7"/>
  <c r="D17" i="7"/>
  <c r="H16" i="7"/>
  <c r="D16" i="7"/>
  <c r="H15" i="7"/>
  <c r="D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0" i="1" s="1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H21" i="1" s="1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15" i="1" s="1"/>
  <c r="I21" i="1" l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B8" i="1" l="1"/>
  <c r="D8" i="1" s="1"/>
  <c r="B9" i="1"/>
  <c r="B10" i="1"/>
  <c r="B11" i="1"/>
  <c r="B12" i="1"/>
  <c r="D12" i="1" s="1"/>
  <c r="D10" i="1" l="1"/>
  <c r="D11" i="1"/>
  <c r="D9" i="1"/>
  <c r="F12" i="1"/>
  <c r="F11" i="1"/>
  <c r="F10" i="1"/>
  <c r="F9" i="1"/>
  <c r="F8" i="1"/>
  <c r="C9" i="1"/>
  <c r="C10" i="1"/>
  <c r="C11" i="1"/>
  <c r="C12" i="1"/>
  <c r="C8" i="1"/>
  <c r="E12" i="1"/>
  <c r="E11" i="1"/>
  <c r="E10" i="1"/>
  <c r="E9" i="1"/>
  <c r="E8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  <c r="A3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<sst xmlns="http://schemas.openxmlformats.org/spreadsheetml/2006/main" count="157" uniqueCount="41">
  <si>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</si>
  <si>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</si>
  <si>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</si>
  <si>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</si>
  <si>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</si>
  <si>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</si>
  <si>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</si>
  <si>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</si>
  <si>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</si>
  <si>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</si>
  <si>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</si>
  <si>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</si>
  <si>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</si>
  <si>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</si>
  <si>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</si>
  <si>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</si>
  <si>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</si>
  <si>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</si>
  <si>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</si>
  <si>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</si>
  <si>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</si>
  <si>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</si>
  <si>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</si>
  <si>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</si>
  <si>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</si>
  <si>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</si>
  <si>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</si>
  <si>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</si>
  <si>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</si>
  <si>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</si>
  <si>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</si>
  <si>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</si>
  <si>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</si>
  <si>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</si>
  <si>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</si>
  <si>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</si>
  <si>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</si>
  <si>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</si>
  <si>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</si>
  <si>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Baltimore County</t>
  </si>
  <si>
    <t>Occupation Status:***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</si>
</sst>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3" fontId="4" fillId="0" borderId="2" xfId="18" applyNumberFormat="1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4" fillId="0" borderId="2" xfId="18" applyNumberFormat="1" applyFont="1" applyBorder="1"/>
    <xf numFmtId="3" fontId="4" fillId="0" borderId="0" xfId="18" applyNumberFormat="1" applyFont="1"/>
    <xf numFmtId="164" fontId="12" fillId="0" borderId="0" xfId="16" applyNumberFormat="1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4" fillId="0" borderId="0" xfId="18" applyNumberFormat="1" applyBorder="1"/>
    <xf numFmtId="3" fontId="4" fillId="0" borderId="3" xfId="18" applyNumberFormat="1" applyBorder="1"/>
    <xf numFmtId="3" fontId="4" fillId="0" borderId="4" xfId="18" applyNumberFormat="1" applyBorder="1"/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3" fontId="4" fillId="0" borderId="0" xfId="18" applyNumberFormat="1" applyFont="1" applyBorder="1"/>
    <xf numFmtId="3" fontId="4" fillId="0" borderId="3" xfId="18" applyNumberFormat="1" applyFont="1" applyBorder="1"/>
    <xf numFmtId="3" fontId="4" fillId="0" borderId="4" xfId="18" applyNumberFormat="1" applyFont="1" applyBorder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</cols>
  <sheetData>
    <row r="3" spans="1:11" ht="15.6" x14ac:dyDescent="0.3">
      <c r="A3" s="2" t="str">
        <f>Intra!A3</f>
        <v>Baltimore County</v>
      </c>
      <c r="B3" s="52" t="s">
        <v>8</v>
      </c>
      <c r="C3" s="52"/>
      <c r="D3" s="52"/>
      <c r="E3" s="52"/>
      <c r="F3" s="52"/>
      <c r="G3" s="52"/>
      <c r="H3" s="52"/>
      <c r="I3" s="52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49" t="s">
        <v>0</v>
      </c>
      <c r="C5" s="50"/>
      <c r="D5" s="51"/>
      <c r="E5" s="49" t="s">
        <v>29</v>
      </c>
      <c r="F5" s="50"/>
      <c r="G5" s="51"/>
      <c r="H5" s="49" t="s">
        <v>1</v>
      </c>
      <c r="I5" s="51"/>
      <c r="K5" s="6"/>
    </row>
    <row r="6" spans="1:11" x14ac:dyDescent="0.3">
      <c r="A6" s="13" t="s">
        <v>12</v>
      </c>
      <c r="B6" s="4" t="s">
        <v>2</v>
      </c>
      <c r="C6" s="14" t="s">
        <v>3</v>
      </c>
      <c r="D6" s="15" t="s">
        <v>4</v>
      </c>
      <c r="E6" s="4" t="s">
        <v>2</v>
      </c>
      <c r="F6" s="14" t="s">
        <v>3</v>
      </c>
      <c r="G6" s="15" t="s">
        <v>4</v>
      </c>
      <c r="H6" s="4" t="s">
        <v>2</v>
      </c>
      <c r="I6" s="15" t="s">
        <v>3</v>
      </c>
      <c r="K6" s="6"/>
    </row>
    <row r="7" spans="1:11" s="5" customFormat="1" x14ac:dyDescent="0.3">
      <c r="A7" s="13"/>
      <c r="B7" s="4"/>
      <c r="C7" s="14"/>
      <c r="D7" s="15"/>
      <c r="E7" s="4"/>
      <c r="F7" s="14"/>
      <c r="G7" s="15"/>
      <c r="H7" s="4"/>
      <c r="I7" s="15"/>
      <c r="K7" s="6"/>
    </row>
    <row r="8" spans="1:11" x14ac:dyDescent="0.3">
      <c r="A8" s="16" t="s">
        <v>5</v>
      </c>
      <c r="B8" s="20">
        <f>Intra!B8+Inter!B8+Foreign!B8</f>
        <v>35985</v>
      </c>
      <c r="C8" s="21">
        <f>((SQRT((Intra!C8/1.645)^2+(Inter!C8/1.645)^2+(Foreign!C8/1.645)^2))*1.645)</f>
        <v>1645.8602613830858</v>
      </c>
      <c r="D8" s="22">
        <f t="shared" ref="D8:D12" si="0">B8/B$8</f>
        <v>1</v>
      </c>
      <c r="E8" s="20">
        <f>Intra!E8+Inter!E8+Foreign!E8</f>
        <v>29412</v>
      </c>
      <c r="F8" s="21">
        <f>((SQRT((Intra!F8/1.645)^2+(Inter!F8/1.645)^2+(Foreign!F8/1.645)^2))*1.645)</f>
        <v>1335.4527322222978</v>
      </c>
      <c r="G8" s="22">
        <f>E8/E$8</f>
        <v>1</v>
      </c>
      <c r="H8" s="20">
        <f>Intra!H8+Inter!H8+Foreign!H8</f>
        <v>6573</v>
      </c>
      <c r="I8" s="26">
        <f>((SQRT((Intra!I8/1.645)^2+(Inter!I8/1.645)^2+(Foreign!I8/1.645)^2))*1.645)</f>
        <v>2119.5023000695232</v>
      </c>
      <c r="K8" s="6"/>
    </row>
    <row r="9" spans="1:11" x14ac:dyDescent="0.3">
      <c r="A9" s="23" t="s">
        <v>13</v>
      </c>
      <c r="B9" s="20">
        <f>Intra!B9+Inter!B9+Foreign!B9</f>
        <v>21981</v>
      </c>
      <c r="C9" s="21">
        <f>((SQRT((Intra!C9/1.645)^2+(Inter!C9/1.645)^2+(Foreign!C9/1.645)^2))*1.645)</f>
        <v>1299.1870535069229</v>
      </c>
      <c r="D9" s="22">
        <f t="shared" si="0"/>
        <v>0.61083784910379324</v>
      </c>
      <c r="E9" s="20">
        <f>Intra!E9+Inter!E9+Foreign!E9</f>
        <v>17924</v>
      </c>
      <c r="F9" s="21">
        <f>((SQRT((Intra!F9/1.645)^2+(Inter!F9/1.645)^2+(Foreign!F9/1.645)^2))*1.645)</f>
        <v>1054.367582961464</v>
      </c>
      <c r="G9" s="22">
        <f>E9/E$8</f>
        <v>0.60941112471100234</v>
      </c>
      <c r="H9" s="20">
        <f>Intra!H9+Inter!H9+Foreign!H9</f>
        <v>4057</v>
      </c>
      <c r="I9" s="26">
        <f>((SQRT((Intra!I9/1.645)^2+(Inter!I9/1.645)^2+(Foreign!I9/1.645)^2))*1.645)</f>
        <v>1673.1939516983678</v>
      </c>
      <c r="K9" s="6"/>
    </row>
    <row r="10" spans="1:11" x14ac:dyDescent="0.3">
      <c r="A10" s="23" t="s">
        <v>14</v>
      </c>
      <c r="B10" s="20">
        <f>Intra!B10+Inter!B10+Foreign!B10</f>
        <v>2658</v>
      </c>
      <c r="C10" s="21">
        <f>((SQRT((Intra!C10/1.645)^2+(Inter!C10/1.645)^2+(Foreign!C10/1.645)^2))*1.645)</f>
        <v>428.76567026757164</v>
      </c>
      <c r="D10" s="22">
        <f t="shared" si="0"/>
        <v>7.3864110045852444E-2</v>
      </c>
      <c r="E10" s="20">
        <f>Intra!E10+Inter!E10+Foreign!E10</f>
        <v>2212</v>
      </c>
      <c r="F10" s="21">
        <f>((SQRT((Intra!F10/1.645)^2+(Inter!F10/1.645)^2+(Foreign!F10/1.645)^2))*1.645)</f>
        <v>361.78861231387589</v>
      </c>
      <c r="G10" s="22">
        <f>E10/E$8</f>
        <v>7.5207398340813275E-2</v>
      </c>
      <c r="H10" s="20">
        <f>Intra!H10+Inter!H10+Foreign!H10</f>
        <v>446</v>
      </c>
      <c r="I10" s="26">
        <f>((SQRT((Intra!I10/1.645)^2+(Inter!I10/1.645)^2+(Foreign!I10/1.645)^2))*1.645)</f>
        <v>561.00891258517447</v>
      </c>
      <c r="K10" s="6"/>
    </row>
    <row r="11" spans="1:11" x14ac:dyDescent="0.3">
      <c r="A11" s="23" t="s">
        <v>15</v>
      </c>
      <c r="B11" s="20">
        <f>Intra!B11+Inter!B11+Foreign!B11</f>
        <v>181</v>
      </c>
      <c r="C11" s="21">
        <f>((SQRT((Intra!C11/1.645)^2+(Inter!C11/1.645)^2+(Foreign!C11/1.645)^2))*1.645)</f>
        <v>97.877474425937251</v>
      </c>
      <c r="D11" s="22">
        <f t="shared" si="0"/>
        <v>5.0298735584271221E-3</v>
      </c>
      <c r="E11" s="20">
        <f>Intra!E11+Inter!E11+Foreign!E11</f>
        <v>341</v>
      </c>
      <c r="F11" s="21">
        <f>((SQRT((Intra!F11/1.645)^2+(Inter!F11/1.645)^2+(Foreign!F11/1.645)^2))*1.645)</f>
        <v>162.58843747327174</v>
      </c>
      <c r="G11" s="22">
        <f>E11/E$8</f>
        <v>1.159390724874201E-2</v>
      </c>
      <c r="H11" s="20">
        <f>Intra!H11+Inter!H11+Foreign!H11</f>
        <v>-160</v>
      </c>
      <c r="I11" s="26">
        <f>((SQRT((Intra!I11/1.645)^2+(Inter!I11/1.645)^2+(Foreign!I11/1.645)^2))*1.645)</f>
        <v>189.77618396416341</v>
      </c>
      <c r="K11" s="6"/>
    </row>
    <row r="12" spans="1:11" s="1" customFormat="1" x14ac:dyDescent="0.3">
      <c r="A12" s="24" t="s">
        <v>16</v>
      </c>
      <c r="B12" s="20">
        <f>Intra!B12+Inter!B12+Foreign!B12</f>
        <v>11165</v>
      </c>
      <c r="C12" s="21">
        <f>((SQRT((Intra!C12/1.645)^2+(Inter!C12/1.645)^2+(Foreign!C12/1.645)^2))*1.645)</f>
        <v>909.69720237010756</v>
      </c>
      <c r="D12" s="22">
        <f t="shared" si="0"/>
        <v>0.31026816729192719</v>
      </c>
      <c r="E12" s="20">
        <f>Intra!E12+Inter!E12+Foreign!E12</f>
        <v>8935</v>
      </c>
      <c r="F12" s="21">
        <f>((SQRT((Intra!F12/1.645)^2+(Inter!F12/1.645)^2+(Foreign!F12/1.645)^2))*1.645)</f>
        <v>717.2286943506931</v>
      </c>
      <c r="G12" s="22">
        <f>E12/E$8</f>
        <v>0.30378756969944243</v>
      </c>
      <c r="H12" s="20">
        <f>Intra!H12+Inter!H12+Foreign!H12</f>
        <v>2230</v>
      </c>
      <c r="I12" s="26">
        <f>((SQRT((Intra!I12/1.645)^2+(Inter!I12/1.645)^2+(Foreign!I12/1.645)^2))*1.645)</f>
        <v>1158.4325616970546</v>
      </c>
      <c r="K12" s="6"/>
    </row>
    <row r="13" spans="1:11" x14ac:dyDescent="0.3">
      <c r="A13" s="25"/>
      <c r="B13" s="20"/>
      <c r="C13" s="21"/>
      <c r="D13" s="26"/>
      <c r="E13" s="20"/>
      <c r="F13" s="21"/>
      <c r="G13" s="26"/>
      <c r="H13" s="20"/>
      <c r="I13" s="26"/>
    </row>
    <row r="14" spans="1:11" s="5" customFormat="1" x14ac:dyDescent="0.3">
      <c r="A14" s="13" t="s">
        <v>40</v>
      </c>
      <c r="B14" s="4"/>
      <c r="C14" s="14"/>
      <c r="D14" s="15"/>
      <c r="E14" s="4"/>
      <c r="F14" s="14"/>
      <c r="G14" s="15"/>
      <c r="H14" s="4"/>
      <c r="I14" s="15"/>
    </row>
    <row r="15" spans="1:11" x14ac:dyDescent="0.3">
      <c r="A15" s="16" t="s">
        <v>5</v>
      </c>
      <c r="B15" s="20">
        <f>Intra!B15+Inter!B15+Foreign!B15</f>
        <v>28435</v>
      </c>
      <c r="C15" s="21">
        <f>((SQRT((Intra!C15/1.645)^2+(Inter!C15/1.645)^2+(Foreign!C15/1.645)^2))*1.645)</f>
        <v>1381.5476828542692</v>
      </c>
      <c r="D15" s="22">
        <f>B15/B$15</f>
        <v>1</v>
      </c>
      <c r="E15" s="20">
        <f>Intra!E15+Inter!E15+Foreign!E15</f>
        <v>24755</v>
      </c>
      <c r="F15" s="21">
        <f>((SQRT((Intra!F15/1.645)^2+(Inter!F15/1.645)^2+(Foreign!F15/1.645)^2))*1.645)</f>
        <v>1234.6578473407117</v>
      </c>
      <c r="G15" s="22">
        <f>E15/E$15</f>
        <v>1</v>
      </c>
      <c r="H15" s="20">
        <f>Intra!H15+Inter!H15+Foreign!H15</f>
        <v>3680</v>
      </c>
      <c r="I15" s="26">
        <f>((SQRT((Intra!I15/1.645)^2+(Inter!I15/1.645)^2+(Foreign!I15/1.645)^2))*1.645)</f>
        <v>1852.8502367973513</v>
      </c>
    </row>
    <row r="16" spans="1:11" x14ac:dyDescent="0.3">
      <c r="A16" s="23" t="s">
        <v>17</v>
      </c>
      <c r="B16" s="20">
        <f>Intra!B16+Inter!B16+Foreign!B16</f>
        <v>10550</v>
      </c>
      <c r="C16" s="21">
        <f>((SQRT((Intra!C16/1.645)^2+(Inter!C16/1.645)^2+(Foreign!C16/1.645)^2))*1.645)</f>
        <v>825.11635543115972</v>
      </c>
      <c r="D16" s="22">
        <f>B16/B$15</f>
        <v>0.37102162827501317</v>
      </c>
      <c r="E16" s="20">
        <f>Intra!E16+Inter!E16+Foreign!E16</f>
        <v>9732</v>
      </c>
      <c r="F16" s="21">
        <f>((SQRT((Intra!F16/1.645)^2+(Inter!F16/1.645)^2+(Foreign!F16/1.645)^2))*1.645)</f>
        <v>785.16813486029855</v>
      </c>
      <c r="G16" s="22">
        <f>E16/E$15</f>
        <v>0.39313270046455262</v>
      </c>
      <c r="H16" s="20">
        <f>Intra!H16+Inter!H16+Foreign!H16</f>
        <v>818</v>
      </c>
      <c r="I16" s="26">
        <f>((SQRT((Intra!I16/1.645)^2+(Inter!I16/1.645)^2+(Foreign!I16/1.645)^2))*1.645)</f>
        <v>1138.9934152575247</v>
      </c>
    </row>
    <row r="17" spans="1:9" x14ac:dyDescent="0.3">
      <c r="A17" s="23" t="s">
        <v>18</v>
      </c>
      <c r="B17" s="20">
        <f>Intra!B17+Inter!B17+Foreign!B17</f>
        <v>6211</v>
      </c>
      <c r="C17" s="21">
        <f>((SQRT((Intra!C17/1.645)^2+(Inter!C17/1.645)^2+(Foreign!C17/1.645)^2))*1.645)</f>
        <v>692.10259355098515</v>
      </c>
      <c r="D17" s="22">
        <f t="shared" ref="D17:D21" si="1">B17/B$15</f>
        <v>0.21842799366977317</v>
      </c>
      <c r="E17" s="20">
        <f>Intra!E17+Inter!E17+Foreign!E17</f>
        <v>4757</v>
      </c>
      <c r="F17" s="21">
        <f>((SQRT((Intra!F17/1.645)^2+(Inter!F17/1.645)^2+(Foreign!F17/1.645)^2))*1.645)</f>
        <v>561.78821632355368</v>
      </c>
      <c r="G17" s="22">
        <f t="shared" ref="G17:G21" si="2">E17/E$15</f>
        <v>0.19216319935366594</v>
      </c>
      <c r="H17" s="20">
        <f>Intra!H17+Inter!H17+Foreign!H17</f>
        <v>1454</v>
      </c>
      <c r="I17" s="26">
        <f>((SQRT((Intra!I17/1.645)^2+(Inter!I17/1.645)^2+(Foreign!I17/1.645)^2))*1.645)</f>
        <v>891.41011885663488</v>
      </c>
    </row>
    <row r="18" spans="1:9" x14ac:dyDescent="0.3">
      <c r="A18" s="23" t="s">
        <v>19</v>
      </c>
      <c r="B18" s="20">
        <f>Intra!B18+Inter!B18+Foreign!B18</f>
        <v>7570</v>
      </c>
      <c r="C18" s="21">
        <f>((SQRT((Intra!C18/1.645)^2+(Inter!C18/1.645)^2+(Foreign!C18/1.645)^2))*1.645)</f>
        <v>695.23521199663082</v>
      </c>
      <c r="D18" s="22">
        <f t="shared" si="1"/>
        <v>0.26622120625989099</v>
      </c>
      <c r="E18" s="20">
        <f>Intra!E18+Inter!E18+Foreign!E18</f>
        <v>6447</v>
      </c>
      <c r="F18" s="21">
        <f>((SQRT((Intra!F18/1.645)^2+(Inter!F18/1.645)^2+(Foreign!F18/1.645)^2))*1.645)</f>
        <v>617.07292923932425</v>
      </c>
      <c r="G18" s="22">
        <f t="shared" si="2"/>
        <v>0.26043223591193698</v>
      </c>
      <c r="H18" s="20">
        <f>Intra!H18+Inter!H18+Foreign!H18</f>
        <v>1123</v>
      </c>
      <c r="I18" s="26">
        <f>((SQRT((Intra!I18/1.645)^2+(Inter!I18/1.645)^2+(Foreign!I18/1.645)^2))*1.645)</f>
        <v>929.58646719925946</v>
      </c>
    </row>
    <row r="19" spans="1:9" x14ac:dyDescent="0.3">
      <c r="A19" s="24" t="s">
        <v>20</v>
      </c>
      <c r="B19" s="20">
        <f>Intra!B19+Inter!B19+Foreign!B19</f>
        <v>1562</v>
      </c>
      <c r="C19" s="21">
        <f>((SQRT((Intra!C19/1.645)^2+(Inter!C19/1.645)^2+(Foreign!C19/1.645)^2))*1.645)</f>
        <v>293.03924651827782</v>
      </c>
      <c r="D19" s="22">
        <f t="shared" si="1"/>
        <v>5.493230174081238E-2</v>
      </c>
      <c r="E19" s="20">
        <f>Intra!E19+Inter!E19+Foreign!E19</f>
        <v>1608</v>
      </c>
      <c r="F19" s="21">
        <f>((SQRT((Intra!F19/1.645)^2+(Inter!F19/1.645)^2+(Foreign!F19/1.645)^2))*1.645)</f>
        <v>301.76149522429131</v>
      </c>
      <c r="G19" s="22">
        <f t="shared" si="2"/>
        <v>6.4956574429408206E-2</v>
      </c>
      <c r="H19" s="20">
        <f>Intra!H19+Inter!H19+Foreign!H19</f>
        <v>-46</v>
      </c>
      <c r="I19" s="26">
        <f>((SQRT((Intra!I19/1.645)^2+(Inter!I19/1.645)^2+(Foreign!I19/1.645)^2))*1.645)</f>
        <v>420.63285653881104</v>
      </c>
    </row>
    <row r="20" spans="1:9" x14ac:dyDescent="0.3">
      <c r="A20" s="24" t="s">
        <v>21</v>
      </c>
      <c r="B20" s="20">
        <f>Intra!B20+Inter!B20+Foreign!B20</f>
        <v>2444</v>
      </c>
      <c r="C20" s="21">
        <f>((SQRT((Intra!C20/1.645)^2+(Inter!C20/1.645)^2+(Foreign!C20/1.645)^2))*1.645)</f>
        <v>418.83648360666962</v>
      </c>
      <c r="D20" s="22">
        <f t="shared" si="1"/>
        <v>8.5950413223140495E-2</v>
      </c>
      <c r="E20" s="20">
        <f>Intra!E20+Inter!E20+Foreign!E20</f>
        <v>1943</v>
      </c>
      <c r="F20" s="21">
        <f>((SQRT((Intra!F20/1.645)^2+(Inter!F20/1.645)^2+(Foreign!F20/1.645)^2))*1.645)</f>
        <v>327.06727136783343</v>
      </c>
      <c r="G20" s="22">
        <f t="shared" si="2"/>
        <v>7.8489194102201579E-2</v>
      </c>
      <c r="H20" s="20">
        <f>Intra!H20+Inter!H20+Foreign!H20</f>
        <v>501</v>
      </c>
      <c r="I20" s="26">
        <f>((SQRT((Intra!I20/1.645)^2+(Inter!I20/1.645)^2+(Foreign!I20/1.645)^2))*1.645)</f>
        <v>531.41038755372472</v>
      </c>
    </row>
    <row r="21" spans="1:9" x14ac:dyDescent="0.3">
      <c r="A21" s="24" t="s">
        <v>30</v>
      </c>
      <c r="B21" s="20">
        <f>Intra!B21+Inter!B21+Foreign!B21</f>
        <v>98</v>
      </c>
      <c r="C21" s="21">
        <f>((SQRT((Intra!C21/1.645)^2+(Inter!C21/1.645)^2+(Foreign!C21/1.645)^2))*1.645)</f>
        <v>65.574385243020004</v>
      </c>
      <c r="D21" s="22">
        <f t="shared" si="1"/>
        <v>3.4464568313697908E-3</v>
      </c>
      <c r="E21" s="20">
        <f>Intra!E21+Inter!E21+Foreign!E21</f>
        <v>268</v>
      </c>
      <c r="F21" s="21">
        <f>((SQRT((Intra!F21/1.645)^2+(Inter!F21/1.645)^2+(Foreign!F21/1.645)^2))*1.645)</f>
        <v>116.07325273291863</v>
      </c>
      <c r="G21" s="22">
        <f t="shared" si="2"/>
        <v>1.08260957382347E-2</v>
      </c>
      <c r="H21" s="20">
        <f>Intra!H21+Inter!H21+Foreign!H21</f>
        <v>-170</v>
      </c>
      <c r="I21" s="26">
        <f>((SQRT((Intra!I21/1.645)^2+(Inter!I21/1.645)^2+(Foreign!I21/1.645)^2))*1.645)</f>
        <v>133.31541546272882</v>
      </c>
    </row>
    <row r="22" spans="1:9" x14ac:dyDescent="0.3">
      <c r="A22" s="25"/>
      <c r="B22" s="25"/>
      <c r="C22" s="33"/>
      <c r="D22" s="27"/>
      <c r="E22" s="25"/>
      <c r="F22" s="33"/>
      <c r="G22" s="27"/>
      <c r="H22" s="25"/>
      <c r="I22" s="27"/>
    </row>
    <row r="23" spans="1:9" x14ac:dyDescent="0.3">
      <c r="A23" s="13" t="s">
        <v>24</v>
      </c>
      <c r="B23" s="4"/>
      <c r="C23" s="14"/>
      <c r="D23" s="15"/>
      <c r="E23" s="4"/>
      <c r="F23" s="14"/>
      <c r="G23" s="15"/>
      <c r="H23" s="4"/>
      <c r="I23" s="15"/>
    </row>
    <row r="24" spans="1:9" x14ac:dyDescent="0.3">
      <c r="A24" s="16" t="s">
        <v>5</v>
      </c>
      <c r="B24" s="20">
        <f>Intra!B24+Inter!B24+Foreign!B24</f>
        <v>35985</v>
      </c>
      <c r="C24" s="21">
        <f>((SQRT((Intra!C24/1.645)^2+(Inter!C24/1.645)^2+(Foreign!C24/1.645)^2))*1.645)</f>
        <v>1585.2261668292003</v>
      </c>
      <c r="D24" s="22">
        <f>B24/B$24</f>
        <v>1</v>
      </c>
      <c r="E24" s="20">
        <f>Intra!E24+Inter!E24+Foreign!E24</f>
        <v>29412</v>
      </c>
      <c r="F24" s="21">
        <f>((SQRT((Intra!F24/1.645)^2+(Inter!F24/1.645)^2+(Foreign!F24/1.645)^2))*1.645)</f>
        <v>1309.7327971765844</v>
      </c>
      <c r="G24" s="22">
        <f>E24/E$24</f>
        <v>1</v>
      </c>
      <c r="H24" s="20">
        <f>Intra!H24+Inter!H24+Foreign!H24</f>
        <v>6573</v>
      </c>
      <c r="I24" s="26">
        <f>((SQRT((Intra!I24/1.645)^2+(Inter!I24/1.645)^2+(Foreign!I24/1.645)^2))*1.645)</f>
        <v>2056.2932670219975</v>
      </c>
    </row>
    <row r="25" spans="1:9" ht="28.8" x14ac:dyDescent="0.3">
      <c r="A25" s="23" t="s">
        <v>25</v>
      </c>
      <c r="B25" s="20">
        <f>Intra!B25+Inter!B25+Foreign!B25</f>
        <v>14792</v>
      </c>
      <c r="C25" s="21">
        <f>((SQRT((Intra!C25/1.645)^2+(Inter!C25/1.645)^2+(Foreign!C25/1.645)^2))*1.645)</f>
        <v>1065.4224514247858</v>
      </c>
      <c r="D25" s="22">
        <f t="shared" ref="D25:D30" si="3">B25/B$24</f>
        <v>0.41106016395720441</v>
      </c>
      <c r="E25" s="20">
        <f>Intra!E25+Inter!E25+Foreign!E25</f>
        <v>12427</v>
      </c>
      <c r="F25" s="21">
        <f>((SQRT((Intra!F25/1.645)^2+(Inter!F25/1.645)^2+(Foreign!F25/1.645)^2))*1.645)</f>
        <v>851.244970616567</v>
      </c>
      <c r="G25" s="22">
        <f t="shared" ref="G25:G30" si="4">E25/E$24</f>
        <v>0.42251461988304095</v>
      </c>
      <c r="H25" s="20">
        <f>Intra!H25+Inter!H25+Foreign!H25</f>
        <v>2365</v>
      </c>
      <c r="I25" s="26">
        <f>((SQRT((Intra!I25/1.645)^2+(Inter!I25/1.645)^2+(Foreign!I25/1.645)^2))*1.645)</f>
        <v>1363.7239456722903</v>
      </c>
    </row>
    <row r="26" spans="1:9" ht="28.8" x14ac:dyDescent="0.3">
      <c r="A26" s="23" t="s">
        <v>26</v>
      </c>
      <c r="B26" s="20">
        <f>Intra!B26+Inter!B26+Foreign!B26</f>
        <v>1970</v>
      </c>
      <c r="C26" s="21">
        <f>((SQRT((Intra!C26/1.645)^2+(Inter!C26/1.645)^2+(Foreign!C26/1.645)^2))*1.645)</f>
        <v>339.13714040193241</v>
      </c>
      <c r="D26" s="22">
        <f t="shared" si="3"/>
        <v>5.4745032652494093E-2</v>
      </c>
      <c r="E26" s="20">
        <f>Intra!E26+Inter!E26+Foreign!E26</f>
        <v>1614</v>
      </c>
      <c r="F26" s="21">
        <f>((SQRT((Intra!F26/1.645)^2+(Inter!F26/1.645)^2+(Foreign!F26/1.645)^2))*1.645)</f>
        <v>296.5687104196935</v>
      </c>
      <c r="G26" s="22">
        <f t="shared" si="4"/>
        <v>5.4875560995512038E-2</v>
      </c>
      <c r="H26" s="20">
        <f>Intra!H26+Inter!H26+Foreign!H26</f>
        <v>356</v>
      </c>
      <c r="I26" s="26">
        <f>((SQRT((Intra!I26/1.645)^2+(Inter!I26/1.645)^2+(Foreign!I26/1.645)^2))*1.645)</f>
        <v>450.51859007148636</v>
      </c>
    </row>
    <row r="27" spans="1:9" ht="28.8" x14ac:dyDescent="0.3">
      <c r="A27" s="23" t="s">
        <v>27</v>
      </c>
      <c r="B27" s="20">
        <f>Intra!B27+Inter!B27+Foreign!B27</f>
        <v>4700</v>
      </c>
      <c r="C27" s="21">
        <f>((SQRT((Intra!C27/1.645)^2+(Inter!C27/1.645)^2+(Foreign!C27/1.645)^2))*1.645)</f>
        <v>532.05732773828049</v>
      </c>
      <c r="D27" s="22">
        <f t="shared" si="3"/>
        <v>0.13060997637904684</v>
      </c>
      <c r="E27" s="20">
        <f>Intra!E27+Inter!E27+Foreign!E27</f>
        <v>4629</v>
      </c>
      <c r="F27" s="21">
        <f>((SQRT((Intra!F27/1.645)^2+(Inter!F27/1.645)^2+(Foreign!F27/1.645)^2))*1.645)</f>
        <v>502.04780648858531</v>
      </c>
      <c r="G27" s="22">
        <f t="shared" si="4"/>
        <v>0.15738474092207264</v>
      </c>
      <c r="H27" s="20">
        <f>Intra!H27+Inter!H27+Foreign!H27</f>
        <v>71</v>
      </c>
      <c r="I27" s="26">
        <f>((SQRT((Intra!I27/1.645)^2+(Inter!I27/1.645)^2+(Foreign!I27/1.645)^2))*1.645)</f>
        <v>731.53058719372757</v>
      </c>
    </row>
    <row r="28" spans="1:9" ht="28.8" x14ac:dyDescent="0.3">
      <c r="A28" s="23" t="s">
        <v>28</v>
      </c>
      <c r="B28" s="20">
        <f>Intra!B28+Inter!B28+Foreign!B28</f>
        <v>4283</v>
      </c>
      <c r="C28" s="21">
        <f>((SQRT((Intra!C28/1.645)^2+(Inter!C28/1.645)^2+(Foreign!C28/1.645)^2))*1.645)</f>
        <v>525.09427724933357</v>
      </c>
      <c r="D28" s="22">
        <f t="shared" si="3"/>
        <v>0.11902181464499097</v>
      </c>
      <c r="E28" s="20">
        <f>Intra!E28+Inter!E28+Foreign!E28</f>
        <v>3916</v>
      </c>
      <c r="F28" s="21">
        <f>((SQRT((Intra!F28/1.645)^2+(Inter!F28/1.645)^2+(Foreign!F28/1.645)^2))*1.645)</f>
        <v>451.52630045214426</v>
      </c>
      <c r="G28" s="22">
        <f t="shared" si="4"/>
        <v>0.13314293485652115</v>
      </c>
      <c r="H28" s="20">
        <f>Intra!H28+Inter!H28+Foreign!H28</f>
        <v>367</v>
      </c>
      <c r="I28" s="26">
        <f>((SQRT((Intra!I28/1.645)^2+(Inter!I28/1.645)^2+(Foreign!I28/1.645)^2))*1.645)</f>
        <v>692.53158772723134</v>
      </c>
    </row>
    <row r="29" spans="1:9" x14ac:dyDescent="0.3">
      <c r="A29" s="23" t="s">
        <v>22</v>
      </c>
      <c r="B29" s="20">
        <f>Intra!B29+Inter!B29+Foreign!B29</f>
        <v>2878</v>
      </c>
      <c r="C29" s="21">
        <f>((SQRT((Intra!C29/1.645)^2+(Inter!C29/1.645)^2+(Foreign!C29/1.645)^2))*1.645)</f>
        <v>421.60645156354053</v>
      </c>
      <c r="D29" s="22">
        <f t="shared" si="3"/>
        <v>7.997776851465889E-2</v>
      </c>
      <c r="E29" s="20">
        <f>Intra!E29+Inter!E29+Foreign!E29</f>
        <v>2496</v>
      </c>
      <c r="F29" s="21">
        <f>((SQRT((Intra!F29/1.645)^2+(Inter!F29/1.645)^2+(Foreign!F29/1.645)^2))*1.645)</f>
        <v>372.23917042675663</v>
      </c>
      <c r="G29" s="22">
        <f t="shared" si="4"/>
        <v>8.4863321093431254E-2</v>
      </c>
      <c r="H29" s="20">
        <f>Intra!H29+Inter!H29+Foreign!H29</f>
        <v>382</v>
      </c>
      <c r="I29" s="26">
        <f>((SQRT((Intra!I29/1.645)^2+(Inter!I29/1.645)^2+(Foreign!I29/1.645)^2))*1.645)</f>
        <v>562.41799402223955</v>
      </c>
    </row>
    <row r="30" spans="1:9" x14ac:dyDescent="0.3">
      <c r="A30" s="28" t="s">
        <v>23</v>
      </c>
      <c r="B30" s="29">
        <f>Intra!B30+Inter!B30+Foreign!B30</f>
        <v>7362</v>
      </c>
      <c r="C30" s="30">
        <f>((SQRT((Intra!C30/1.645)^2+(Inter!C30/1.645)^2+(Foreign!C30/1.645)^2))*1.645)</f>
        <v>725.26822624460806</v>
      </c>
      <c r="D30" s="31">
        <f t="shared" si="3"/>
        <v>0.20458524385160484</v>
      </c>
      <c r="E30" s="29">
        <f>Intra!E30+Inter!E30+Foreign!E30</f>
        <v>4330</v>
      </c>
      <c r="F30" s="30">
        <f>((SQRT((Intra!F30/1.645)^2+(Inter!F30/1.645)^2+(Foreign!F30/1.645)^2))*1.645)</f>
        <v>555.36024344563953</v>
      </c>
      <c r="G30" s="31">
        <f t="shared" si="4"/>
        <v>0.14721882224942201</v>
      </c>
      <c r="H30" s="29">
        <f>Intra!H30+Inter!H30+Foreign!H30</f>
        <v>3032</v>
      </c>
      <c r="I30" s="32">
        <f>((SQRT((Intra!I30/1.645)^2+(Inter!I30/1.645)^2+(Foreign!I30/1.645)^2))*1.645)</f>
        <v>913.47632700579595</v>
      </c>
    </row>
    <row r="32" spans="1:9" x14ac:dyDescent="0.3">
      <c r="A32" s="7" t="s">
        <v>6</v>
      </c>
    </row>
    <row r="33" spans="1:9" ht="28.8" customHeight="1" x14ac:dyDescent="0.3">
      <c r="A33" s="53" t="s">
        <v>37</v>
      </c>
      <c r="B33" s="53"/>
      <c r="C33" s="53"/>
      <c r="D33" s="53"/>
      <c r="E33" s="53"/>
      <c r="F33" s="53"/>
      <c r="G33" s="53"/>
      <c r="H33" s="53"/>
      <c r="I33" s="53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54"/>
      <c r="B2" s="54"/>
      <c r="C2" s="54"/>
      <c r="D2" s="54"/>
      <c r="E2" s="54"/>
      <c r="F2" s="54"/>
      <c r="G2" s="54"/>
      <c r="H2" s="54"/>
      <c r="I2" s="54"/>
    </row>
    <row r="3" spans="1:9" ht="15.6" x14ac:dyDescent="0.3">
      <c r="A3" s="2" t="s">
        <v>39</v>
      </c>
      <c r="B3" s="55" t="s">
        <v>9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9" t="s">
        <v>0</v>
      </c>
      <c r="C5" s="50"/>
      <c r="D5" s="51"/>
      <c r="E5" s="49" t="s">
        <v>36</v>
      </c>
      <c r="F5" s="50"/>
      <c r="G5" s="51"/>
      <c r="H5" s="49" t="s">
        <v>1</v>
      </c>
      <c r="I5" s="51"/>
    </row>
    <row r="6" spans="1:9" x14ac:dyDescent="0.3">
      <c r="A6" s="34" t="s">
        <v>12</v>
      </c>
      <c r="B6" s="4" t="s">
        <v>2</v>
      </c>
      <c r="C6" s="14" t="s">
        <v>3</v>
      </c>
      <c r="D6" s="14" t="s">
        <v>4</v>
      </c>
      <c r="E6" s="4" t="s">
        <v>2</v>
      </c>
      <c r="F6" s="14" t="s">
        <v>3</v>
      </c>
      <c r="G6" s="14" t="s">
        <v>4</v>
      </c>
      <c r="H6" s="4" t="s">
        <v>2</v>
      </c>
      <c r="I6" s="15" t="s">
        <v>3</v>
      </c>
    </row>
    <row r="7" spans="1:9" s="5" customFormat="1" x14ac:dyDescent="0.3">
      <c r="A7" s="34"/>
      <c r="B7" s="4"/>
      <c r="C7" s="14"/>
      <c r="D7" s="14"/>
      <c r="E7" s="4"/>
      <c r="F7" s="14"/>
      <c r="G7" s="14"/>
      <c r="H7" s="4"/>
      <c r="I7" s="15"/>
    </row>
    <row r="8" spans="1:9" x14ac:dyDescent="0.3">
      <c r="A8" s="35" t="s">
        <v>5</v>
      </c>
      <c r="B8" s="18">
        <v>21142</v>
      </c>
      <c r="C8" s="18">
        <v>1286.3125592172378</v>
      </c>
      <c r="D8" s="22">
        <f t="shared" ref="D8:D12" si="0">B8/B$8</f>
        <v>1</v>
      </c>
      <c r="E8" s="18">
        <v>20865</v>
      </c>
      <c r="F8" s="18">
        <v>1121.5181674854848</v>
      </c>
      <c r="G8" s="22">
        <f t="shared" ref="G8:G12" si="1">E8/E$8</f>
        <v>1</v>
      </c>
      <c r="H8" s="41">
        <f t="shared" ref="H8:H12" si="2">B8-E8</f>
        <v>277</v>
      </c>
      <c r="I8" s="42">
        <f>((SQRT((C8/1.645)^2+(F8/1.645)^2)))*1.645</f>
        <v>1706.5763973523131</v>
      </c>
    </row>
    <row r="9" spans="1:9" x14ac:dyDescent="0.3">
      <c r="A9" s="36" t="s">
        <v>13</v>
      </c>
      <c r="B9" s="18">
        <v>13787</v>
      </c>
      <c r="C9" s="18">
        <v>1040.4715277219266</v>
      </c>
      <c r="D9" s="22">
        <f t="shared" si="0"/>
        <v>0.65211427490303664</v>
      </c>
      <c r="E9" s="18">
        <v>13697</v>
      </c>
      <c r="F9" s="18">
        <v>925.09404927282924</v>
      </c>
      <c r="G9" s="22">
        <f t="shared" si="1"/>
        <v>0.65645818356098729</v>
      </c>
      <c r="H9" s="41">
        <f t="shared" si="2"/>
        <v>90</v>
      </c>
      <c r="I9" s="42">
        <f t="shared" ref="I9:I12" si="3">((SQRT((C9/1.645)^2+(F9/1.645)^2)))*1.645</f>
        <v>1392.257160153971</v>
      </c>
    </row>
    <row r="10" spans="1:9" x14ac:dyDescent="0.3">
      <c r="A10" s="36" t="s">
        <v>14</v>
      </c>
      <c r="B10" s="18">
        <v>1381</v>
      </c>
      <c r="C10" s="18">
        <v>329.79690720199301</v>
      </c>
      <c r="D10" s="22">
        <f t="shared" si="0"/>
        <v>6.5320215684419633E-2</v>
      </c>
      <c r="E10" s="18">
        <v>1478</v>
      </c>
      <c r="F10" s="18">
        <v>292.51324756325141</v>
      </c>
      <c r="G10" s="22">
        <f t="shared" si="1"/>
        <v>7.0836328780254018E-2</v>
      </c>
      <c r="H10" s="41">
        <f t="shared" si="2"/>
        <v>-97</v>
      </c>
      <c r="I10" s="42">
        <f t="shared" si="3"/>
        <v>440.82876494167209</v>
      </c>
    </row>
    <row r="11" spans="1:9" x14ac:dyDescent="0.3">
      <c r="A11" s="36" t="s">
        <v>15</v>
      </c>
      <c r="B11" s="18">
        <v>85</v>
      </c>
      <c r="C11" s="18">
        <v>74.22937423958254</v>
      </c>
      <c r="D11" s="22">
        <f t="shared" si="0"/>
        <v>4.0204332608078704E-3</v>
      </c>
      <c r="E11" s="18">
        <v>141</v>
      </c>
      <c r="F11" s="18">
        <v>131.46102083887831</v>
      </c>
      <c r="G11" s="22">
        <f t="shared" si="1"/>
        <v>6.7577282530553555E-3</v>
      </c>
      <c r="H11" s="41">
        <f t="shared" si="2"/>
        <v>-56</v>
      </c>
      <c r="I11" s="42">
        <f t="shared" si="3"/>
        <v>150.97019573412493</v>
      </c>
    </row>
    <row r="12" spans="1:9" x14ac:dyDescent="0.3">
      <c r="A12" s="37" t="s">
        <v>16</v>
      </c>
      <c r="B12" s="18">
        <v>5889</v>
      </c>
      <c r="C12" s="18">
        <v>676.56706984599839</v>
      </c>
      <c r="D12" s="22">
        <f t="shared" si="0"/>
        <v>0.2785450761517359</v>
      </c>
      <c r="E12" s="18">
        <v>5549</v>
      </c>
      <c r="F12" s="18">
        <v>546.95338009742659</v>
      </c>
      <c r="G12" s="22">
        <f t="shared" si="1"/>
        <v>0.26594775940570331</v>
      </c>
      <c r="H12" s="41">
        <f t="shared" si="2"/>
        <v>340</v>
      </c>
      <c r="I12" s="42">
        <f t="shared" si="3"/>
        <v>870.00057471245395</v>
      </c>
    </row>
    <row r="13" spans="1:9" x14ac:dyDescent="0.3">
      <c r="A13" s="25"/>
      <c r="B13" s="20"/>
      <c r="C13" s="21"/>
      <c r="D13" s="26"/>
      <c r="E13" s="20"/>
      <c r="F13" s="21"/>
      <c r="G13" s="26"/>
      <c r="H13" s="20"/>
      <c r="I13" s="26"/>
    </row>
    <row r="14" spans="1:9" x14ac:dyDescent="0.3">
      <c r="A14" s="13" t="s">
        <v>40</v>
      </c>
      <c r="B14" s="4"/>
      <c r="C14" s="14"/>
      <c r="D14" s="15"/>
      <c r="E14" s="4"/>
      <c r="F14" s="14"/>
      <c r="G14" s="15"/>
      <c r="H14" s="4"/>
      <c r="I14" s="15"/>
    </row>
    <row r="15" spans="1:9" x14ac:dyDescent="0.3">
      <c r="A15" s="16" t="s">
        <v>5</v>
      </c>
      <c r="B15" s="17">
        <v>17436</v>
      </c>
      <c r="C15" s="43">
        <v>1107</v>
      </c>
      <c r="D15" s="22">
        <f>B15/B$15</f>
        <v>1</v>
      </c>
      <c r="E15" s="46">
        <v>17634</v>
      </c>
      <c r="F15" s="46">
        <v>1056.9479646605125</v>
      </c>
      <c r="G15" s="22">
        <f>E15/E$15</f>
        <v>1</v>
      </c>
      <c r="H15" s="20">
        <f t="shared" ref="H15:H21" si="4">B15-E15</f>
        <v>-198</v>
      </c>
      <c r="I15" s="26">
        <f t="shared" ref="I15:I21" si="5">((SQRT((C15/1.645)^2+(F15/1.645)^2)))*1.645</f>
        <v>1530.5515345783037</v>
      </c>
    </row>
    <row r="16" spans="1:9" x14ac:dyDescent="0.3">
      <c r="A16" s="23" t="s">
        <v>17</v>
      </c>
      <c r="B16" s="17">
        <v>5771</v>
      </c>
      <c r="C16" s="43">
        <v>608</v>
      </c>
      <c r="D16" s="22">
        <f>B16/B$15</f>
        <v>0.33098187657719663</v>
      </c>
      <c r="E16" s="46">
        <v>6940</v>
      </c>
      <c r="F16" s="46">
        <v>665.27062162701884</v>
      </c>
      <c r="G16" s="22">
        <f>E16/E$15</f>
        <v>0.3935578995123058</v>
      </c>
      <c r="H16" s="20">
        <f t="shared" si="4"/>
        <v>-1169</v>
      </c>
      <c r="I16" s="26">
        <f t="shared" si="5"/>
        <v>901.24857836226306</v>
      </c>
    </row>
    <row r="17" spans="1:9" x14ac:dyDescent="0.3">
      <c r="A17" s="23" t="s">
        <v>18</v>
      </c>
      <c r="B17" s="17">
        <v>3910</v>
      </c>
      <c r="C17" s="43">
        <v>577</v>
      </c>
      <c r="D17" s="22">
        <f t="shared" ref="D17:D21" si="6">B17/B$15</f>
        <v>0.22424868089011241</v>
      </c>
      <c r="E17" s="46">
        <v>3257</v>
      </c>
      <c r="F17" s="46">
        <v>480.98856535264952</v>
      </c>
      <c r="G17" s="22">
        <f t="shared" ref="G17:G21" si="7">E17/E$15</f>
        <v>0.1847000113417262</v>
      </c>
      <c r="H17" s="20">
        <f t="shared" si="4"/>
        <v>653</v>
      </c>
      <c r="I17" s="26">
        <f t="shared" si="5"/>
        <v>751.18506374927347</v>
      </c>
    </row>
    <row r="18" spans="1:9" x14ac:dyDescent="0.3">
      <c r="A18" s="23" t="s">
        <v>19</v>
      </c>
      <c r="B18" s="17">
        <v>5015</v>
      </c>
      <c r="C18" s="43">
        <v>582</v>
      </c>
      <c r="D18" s="22">
        <f t="shared" si="6"/>
        <v>0.28762330809818765</v>
      </c>
      <c r="E18" s="46">
        <v>4472</v>
      </c>
      <c r="F18" s="46">
        <v>523.33354564751539</v>
      </c>
      <c r="G18" s="22">
        <f t="shared" si="7"/>
        <v>0.25360099807190656</v>
      </c>
      <c r="H18" s="20">
        <f t="shared" si="4"/>
        <v>543</v>
      </c>
      <c r="I18" s="26">
        <f t="shared" si="5"/>
        <v>782.68895482177334</v>
      </c>
    </row>
    <row r="19" spans="1:9" x14ac:dyDescent="0.3">
      <c r="A19" s="24" t="s">
        <v>20</v>
      </c>
      <c r="B19" s="17">
        <v>1120</v>
      </c>
      <c r="C19" s="43">
        <v>250</v>
      </c>
      <c r="D19" s="22">
        <f t="shared" si="6"/>
        <v>6.4234916265198436E-2</v>
      </c>
      <c r="E19" s="46">
        <v>1361</v>
      </c>
      <c r="F19" s="46">
        <v>285.72189275587544</v>
      </c>
      <c r="G19" s="22">
        <f t="shared" si="7"/>
        <v>7.7180446864012708E-2</v>
      </c>
      <c r="H19" s="20">
        <f t="shared" si="4"/>
        <v>-241</v>
      </c>
      <c r="I19" s="26">
        <f t="shared" si="5"/>
        <v>379.65378965578623</v>
      </c>
    </row>
    <row r="20" spans="1:9" x14ac:dyDescent="0.3">
      <c r="A20" s="24" t="s">
        <v>21</v>
      </c>
      <c r="B20" s="17">
        <v>1570</v>
      </c>
      <c r="C20" s="43">
        <v>345</v>
      </c>
      <c r="D20" s="22">
        <f t="shared" si="6"/>
        <v>9.0043587978894238E-2</v>
      </c>
      <c r="E20" s="46">
        <v>1518</v>
      </c>
      <c r="F20" s="46">
        <v>286.89893690984633</v>
      </c>
      <c r="G20" s="22">
        <f t="shared" si="7"/>
        <v>8.6083701939435181E-2</v>
      </c>
      <c r="H20" s="20">
        <f t="shared" si="4"/>
        <v>52</v>
      </c>
      <c r="I20" s="26">
        <f t="shared" si="5"/>
        <v>448.70480273783562</v>
      </c>
    </row>
    <row r="21" spans="1:9" x14ac:dyDescent="0.3">
      <c r="A21" s="24" t="s">
        <v>30</v>
      </c>
      <c r="B21" s="17">
        <v>50</v>
      </c>
      <c r="C21" s="43">
        <v>52</v>
      </c>
      <c r="D21" s="22">
        <f t="shared" si="6"/>
        <v>2.8676301904106446E-3</v>
      </c>
      <c r="E21" s="46">
        <v>86</v>
      </c>
      <c r="F21" s="46">
        <v>73.334848469196416</v>
      </c>
      <c r="G21" s="22">
        <f t="shared" si="7"/>
        <v>4.8769422706135875E-3</v>
      </c>
      <c r="H21" s="20">
        <f t="shared" si="4"/>
        <v>-36</v>
      </c>
      <c r="I21" s="26">
        <f t="shared" si="5"/>
        <v>89.899944382630181</v>
      </c>
    </row>
    <row r="22" spans="1:9" x14ac:dyDescent="0.3">
      <c r="A22" s="25"/>
      <c r="B22" s="20"/>
      <c r="C22" s="21"/>
      <c r="D22" s="27"/>
      <c r="E22" s="20"/>
      <c r="F22" s="21"/>
      <c r="G22" s="27"/>
      <c r="H22" s="25"/>
      <c r="I22" s="27"/>
    </row>
    <row r="23" spans="1:9" x14ac:dyDescent="0.3">
      <c r="A23" s="13" t="s">
        <v>24</v>
      </c>
      <c r="B23" s="20"/>
      <c r="C23" s="21"/>
      <c r="D23" s="15"/>
      <c r="E23" s="20"/>
      <c r="F23" s="21"/>
      <c r="G23" s="15"/>
      <c r="H23" s="4"/>
      <c r="I23" s="15"/>
    </row>
    <row r="24" spans="1:9" x14ac:dyDescent="0.3">
      <c r="A24" s="16" t="s">
        <v>5</v>
      </c>
      <c r="B24" s="17">
        <v>21142</v>
      </c>
      <c r="C24" s="43">
        <v>1233</v>
      </c>
      <c r="D24" s="22">
        <f>B24/B$24</f>
        <v>1</v>
      </c>
      <c r="E24" s="17">
        <v>20865</v>
      </c>
      <c r="F24" s="43">
        <v>1098</v>
      </c>
      <c r="G24" s="22">
        <f>E24/E$24</f>
        <v>1</v>
      </c>
      <c r="H24" s="20">
        <f t="shared" ref="H24:H30" si="8">B24-E24</f>
        <v>277</v>
      </c>
      <c r="I24" s="26">
        <f t="shared" ref="I24:I30" si="9">((SQRT((C24/1.645)^2+(F24/1.645)^2)))*1.645</f>
        <v>1651.0278616667858</v>
      </c>
    </row>
    <row r="25" spans="1:9" ht="28.8" x14ac:dyDescent="0.3">
      <c r="A25" s="23" t="s">
        <v>25</v>
      </c>
      <c r="B25" s="17">
        <v>9673</v>
      </c>
      <c r="C25" s="43">
        <v>871</v>
      </c>
      <c r="D25" s="22">
        <f t="shared" ref="D25:D30" si="10">B25/B$24</f>
        <v>0.45752530507993566</v>
      </c>
      <c r="E25" s="17">
        <v>9715</v>
      </c>
      <c r="F25" s="43">
        <v>753</v>
      </c>
      <c r="G25" s="22">
        <f t="shared" ref="G25:G30" si="11">E25/E$24</f>
        <v>0.46561226935058708</v>
      </c>
      <c r="H25" s="20">
        <f t="shared" si="8"/>
        <v>-42</v>
      </c>
      <c r="I25" s="26">
        <f t="shared" si="9"/>
        <v>1151.3687506615765</v>
      </c>
    </row>
    <row r="26" spans="1:9" ht="28.8" x14ac:dyDescent="0.3">
      <c r="A26" s="23" t="s">
        <v>26</v>
      </c>
      <c r="B26" s="17">
        <v>1228</v>
      </c>
      <c r="C26" s="43">
        <v>265</v>
      </c>
      <c r="D26" s="22">
        <f t="shared" si="10"/>
        <v>5.8083435814965473E-2</v>
      </c>
      <c r="E26" s="17">
        <v>1281</v>
      </c>
      <c r="F26" s="43">
        <v>268</v>
      </c>
      <c r="G26" s="22">
        <f t="shared" si="11"/>
        <v>6.1394680086268874E-2</v>
      </c>
      <c r="H26" s="20">
        <f t="shared" si="8"/>
        <v>-53</v>
      </c>
      <c r="I26" s="26">
        <f t="shared" si="9"/>
        <v>376.89388426982998</v>
      </c>
    </row>
    <row r="27" spans="1:9" ht="28.8" x14ac:dyDescent="0.3">
      <c r="A27" s="23" t="s">
        <v>27</v>
      </c>
      <c r="B27" s="17">
        <v>2463</v>
      </c>
      <c r="C27" s="43">
        <v>410</v>
      </c>
      <c r="D27" s="22">
        <f t="shared" si="10"/>
        <v>0.11649796613376218</v>
      </c>
      <c r="E27" s="17">
        <v>2549</v>
      </c>
      <c r="F27" s="43">
        <v>356</v>
      </c>
      <c r="G27" s="22">
        <f t="shared" si="11"/>
        <v>0.12216630721303619</v>
      </c>
      <c r="H27" s="20">
        <f t="shared" si="8"/>
        <v>-86</v>
      </c>
      <c r="I27" s="26">
        <f t="shared" si="9"/>
        <v>542.98802933398076</v>
      </c>
    </row>
    <row r="28" spans="1:9" ht="28.8" x14ac:dyDescent="0.3">
      <c r="A28" s="23" t="s">
        <v>28</v>
      </c>
      <c r="B28" s="17">
        <v>2422</v>
      </c>
      <c r="C28" s="43">
        <v>418</v>
      </c>
      <c r="D28" s="22">
        <f t="shared" si="10"/>
        <v>0.11455869832560779</v>
      </c>
      <c r="E28" s="17">
        <v>2543</v>
      </c>
      <c r="F28" s="43">
        <v>376</v>
      </c>
      <c r="G28" s="22">
        <f t="shared" si="11"/>
        <v>0.12187874430865085</v>
      </c>
      <c r="H28" s="20">
        <f t="shared" si="8"/>
        <v>-121</v>
      </c>
      <c r="I28" s="26">
        <f t="shared" si="9"/>
        <v>562.22771187482385</v>
      </c>
    </row>
    <row r="29" spans="1:9" x14ac:dyDescent="0.3">
      <c r="A29" s="23" t="s">
        <v>22</v>
      </c>
      <c r="B29" s="17">
        <v>1641</v>
      </c>
      <c r="C29" s="43">
        <v>318</v>
      </c>
      <c r="D29" s="22">
        <f t="shared" si="10"/>
        <v>7.7618011541008419E-2</v>
      </c>
      <c r="E29" s="17">
        <v>1738</v>
      </c>
      <c r="F29" s="43">
        <v>301</v>
      </c>
      <c r="G29" s="22">
        <f t="shared" si="11"/>
        <v>8.3297387970285172E-2</v>
      </c>
      <c r="H29" s="20">
        <f t="shared" si="8"/>
        <v>-97</v>
      </c>
      <c r="I29" s="26">
        <f t="shared" si="9"/>
        <v>437.86413417862849</v>
      </c>
    </row>
    <row r="30" spans="1:9" x14ac:dyDescent="0.3">
      <c r="A30" s="28" t="s">
        <v>23</v>
      </c>
      <c r="B30" s="44">
        <v>3715</v>
      </c>
      <c r="C30" s="45">
        <v>497</v>
      </c>
      <c r="D30" s="31">
        <f t="shared" si="10"/>
        <v>0.17571658310472046</v>
      </c>
      <c r="E30" s="44">
        <v>3039</v>
      </c>
      <c r="F30" s="45">
        <v>456</v>
      </c>
      <c r="G30" s="31">
        <f t="shared" si="11"/>
        <v>0.14565061107117183</v>
      </c>
      <c r="H30" s="29">
        <f t="shared" si="8"/>
        <v>676</v>
      </c>
      <c r="I30" s="32">
        <f t="shared" si="9"/>
        <v>674.49610821708973</v>
      </c>
    </row>
    <row r="32" spans="1:9" x14ac:dyDescent="0.3">
      <c r="A32" s="7" t="s">
        <v>33</v>
      </c>
    </row>
    <row r="33" spans="1:9" ht="30" customHeight="1" x14ac:dyDescent="0.3">
      <c r="A33" s="53" t="s">
        <v>38</v>
      </c>
      <c r="B33" s="53"/>
      <c r="C33" s="53"/>
      <c r="D33" s="53"/>
      <c r="E33" s="53"/>
      <c r="F33" s="53"/>
      <c r="G33" s="53"/>
      <c r="H33" s="53"/>
      <c r="I33" s="53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54"/>
      <c r="B2" s="54"/>
      <c r="C2" s="54"/>
      <c r="D2" s="54"/>
      <c r="E2" s="54"/>
      <c r="F2" s="54"/>
      <c r="G2" s="54"/>
      <c r="H2" s="54"/>
      <c r="I2" s="54"/>
    </row>
    <row r="3" spans="1:9" ht="15.6" x14ac:dyDescent="0.3">
      <c r="A3" s="2" t="str">
        <f>Intra!A3</f>
        <v>Baltimore County</v>
      </c>
      <c r="B3" s="52" t="s">
        <v>10</v>
      </c>
      <c r="C3" s="52"/>
      <c r="D3" s="52"/>
      <c r="E3" s="52"/>
      <c r="F3" s="52"/>
      <c r="G3" s="52"/>
      <c r="H3" s="52"/>
      <c r="I3" s="52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49" t="s">
        <v>0</v>
      </c>
      <c r="C5" s="50"/>
      <c r="D5" s="51"/>
      <c r="E5" s="49" t="s">
        <v>29</v>
      </c>
      <c r="F5" s="50"/>
      <c r="G5" s="51"/>
      <c r="H5" s="49" t="s">
        <v>1</v>
      </c>
      <c r="I5" s="51"/>
    </row>
    <row r="6" spans="1:9" x14ac:dyDescent="0.3">
      <c r="A6" s="13" t="s">
        <v>12</v>
      </c>
      <c r="B6" s="4" t="s">
        <v>2</v>
      </c>
      <c r="C6" s="14" t="s">
        <v>3</v>
      </c>
      <c r="D6" s="15" t="s">
        <v>4</v>
      </c>
      <c r="E6" s="4" t="s">
        <v>2</v>
      </c>
      <c r="F6" s="14" t="s">
        <v>3</v>
      </c>
      <c r="G6" s="15" t="s">
        <v>4</v>
      </c>
      <c r="H6" s="4" t="s">
        <v>2</v>
      </c>
      <c r="I6" s="15" t="s">
        <v>3</v>
      </c>
    </row>
    <row r="7" spans="1:9" x14ac:dyDescent="0.3">
      <c r="A7" s="13"/>
      <c r="B7" s="4"/>
      <c r="C7" s="14"/>
      <c r="D7" s="15"/>
      <c r="E7" s="4"/>
      <c r="F7" s="14"/>
      <c r="G7" s="15"/>
      <c r="H7" s="4"/>
      <c r="I7" s="15"/>
    </row>
    <row r="8" spans="1:9" x14ac:dyDescent="0.3">
      <c r="A8" s="35" t="s">
        <v>5</v>
      </c>
      <c r="B8" s="18">
        <v>10982</v>
      </c>
      <c r="C8" s="18">
        <v>846.11760411895455</v>
      </c>
      <c r="D8" s="22">
        <f t="shared" ref="D8" si="0">B8/B$8</f>
        <v>1</v>
      </c>
      <c r="E8" s="18">
        <v>8547</v>
      </c>
      <c r="F8" s="18">
        <v>725.00413791922585</v>
      </c>
      <c r="G8" s="22">
        <f t="shared" ref="G8" si="1">E8/E$8</f>
        <v>1</v>
      </c>
      <c r="H8" s="41">
        <f t="shared" ref="H8:H12" si="2">B8-E8</f>
        <v>2435</v>
      </c>
      <c r="I8" s="42">
        <f t="shared" ref="I8:I12" si="3">((SQRT((C8/1.645)^2+(F8/1.645)^2)))*1.645</f>
        <v>1114.246830823404</v>
      </c>
    </row>
    <row r="9" spans="1:9" x14ac:dyDescent="0.3">
      <c r="A9" s="36" t="s">
        <v>13</v>
      </c>
      <c r="B9" s="18">
        <v>6411</v>
      </c>
      <c r="C9" s="18">
        <v>673.20947705747574</v>
      </c>
      <c r="D9" s="22">
        <f>B9/B$8</f>
        <v>0.58377344745947912</v>
      </c>
      <c r="E9" s="18">
        <v>4227</v>
      </c>
      <c r="F9" s="18">
        <v>505.85768749718522</v>
      </c>
      <c r="G9" s="22">
        <f>E9/E$8</f>
        <v>0.49455949455949455</v>
      </c>
      <c r="H9" s="41">
        <f t="shared" si="2"/>
        <v>2184</v>
      </c>
      <c r="I9" s="42">
        <f t="shared" si="3"/>
        <v>842.08253752230246</v>
      </c>
    </row>
    <row r="10" spans="1:9" x14ac:dyDescent="0.3">
      <c r="A10" s="36" t="s">
        <v>14</v>
      </c>
      <c r="B10" s="18">
        <v>966</v>
      </c>
      <c r="C10" s="18">
        <v>237.19190542680838</v>
      </c>
      <c r="D10" s="22">
        <f>B10/B$8</f>
        <v>8.7962119832453112E-2</v>
      </c>
      <c r="E10" s="18">
        <v>734</v>
      </c>
      <c r="F10" s="18">
        <v>212.90138562254592</v>
      </c>
      <c r="G10" s="22">
        <f>E10/E$8</f>
        <v>8.5878085878085875E-2</v>
      </c>
      <c r="H10" s="41">
        <f t="shared" si="2"/>
        <v>232</v>
      </c>
      <c r="I10" s="42">
        <f t="shared" si="3"/>
        <v>318.72715604416265</v>
      </c>
    </row>
    <row r="11" spans="1:9" x14ac:dyDescent="0.3">
      <c r="A11" s="36" t="s">
        <v>15</v>
      </c>
      <c r="B11" s="18">
        <v>77</v>
      </c>
      <c r="C11" s="18">
        <v>55.190578906186524</v>
      </c>
      <c r="D11" s="22">
        <f>B11/B$8</f>
        <v>7.0114733199781462E-3</v>
      </c>
      <c r="E11" s="18">
        <v>200</v>
      </c>
      <c r="F11" s="18">
        <v>95.671312314611839</v>
      </c>
      <c r="G11" s="22">
        <f>E11/E$8</f>
        <v>2.3400023400023399E-2</v>
      </c>
      <c r="H11" s="41">
        <f t="shared" si="2"/>
        <v>-123</v>
      </c>
      <c r="I11" s="42">
        <f t="shared" si="3"/>
        <v>110.44908329180463</v>
      </c>
    </row>
    <row r="12" spans="1:9" x14ac:dyDescent="0.3">
      <c r="A12" s="37" t="s">
        <v>16</v>
      </c>
      <c r="B12" s="18">
        <v>3528</v>
      </c>
      <c r="C12" s="18">
        <v>450.99667404538599</v>
      </c>
      <c r="D12" s="22">
        <f>B12/B$8</f>
        <v>0.32125295938808962</v>
      </c>
      <c r="E12" s="18">
        <v>3386</v>
      </c>
      <c r="F12" s="18">
        <v>463.96012759718906</v>
      </c>
      <c r="G12" s="22">
        <f>E12/E$8</f>
        <v>0.39616239616239618</v>
      </c>
      <c r="H12" s="41">
        <f t="shared" si="2"/>
        <v>142</v>
      </c>
      <c r="I12" s="42">
        <f t="shared" si="3"/>
        <v>647.03709321800102</v>
      </c>
    </row>
    <row r="13" spans="1:9" x14ac:dyDescent="0.3">
      <c r="A13" s="25"/>
      <c r="B13" s="20"/>
      <c r="C13" s="21"/>
      <c r="D13" s="26"/>
      <c r="E13" s="20"/>
      <c r="F13" s="21"/>
      <c r="G13" s="26"/>
      <c r="H13" s="20"/>
      <c r="I13" s="26"/>
    </row>
    <row r="14" spans="1:9" x14ac:dyDescent="0.3">
      <c r="A14" s="13" t="s">
        <v>40</v>
      </c>
      <c r="B14" s="4"/>
      <c r="C14" s="14"/>
      <c r="D14" s="15"/>
      <c r="E14" s="4"/>
      <c r="F14" s="14"/>
      <c r="G14" s="15"/>
      <c r="H14" s="4"/>
      <c r="I14" s="15"/>
    </row>
    <row r="15" spans="1:9" x14ac:dyDescent="0.3">
      <c r="A15" s="16" t="s">
        <v>5</v>
      </c>
      <c r="B15" s="12">
        <v>8571</v>
      </c>
      <c r="C15" s="47">
        <v>727.27092613413333</v>
      </c>
      <c r="D15" s="22">
        <f>B15/B$15</f>
        <v>1</v>
      </c>
      <c r="E15" s="48">
        <v>7121</v>
      </c>
      <c r="F15" s="48">
        <v>638.15437003909949</v>
      </c>
      <c r="G15" s="22">
        <f>E15/E$15</f>
        <v>1</v>
      </c>
      <c r="H15" s="20">
        <f t="shared" ref="H15:H21" si="4">B15-E15</f>
        <v>1450</v>
      </c>
      <c r="I15" s="26">
        <f t="shared" ref="I15:I21" si="5">((SQRT((C15/1.645)^2+(F15/1.645)^2)))*1.645</f>
        <v>967.5556831521377</v>
      </c>
    </row>
    <row r="16" spans="1:9" x14ac:dyDescent="0.3">
      <c r="A16" s="23" t="s">
        <v>17</v>
      </c>
      <c r="B16" s="12">
        <v>3762</v>
      </c>
      <c r="C16" s="47">
        <v>490.87676661255819</v>
      </c>
      <c r="D16" s="22">
        <f>B16/B$15</f>
        <v>0.43892194609730484</v>
      </c>
      <c r="E16" s="48">
        <v>2792</v>
      </c>
      <c r="F16" s="48">
        <v>417.01798522365914</v>
      </c>
      <c r="G16" s="22">
        <f>E16/E$15</f>
        <v>0.39207976407807893</v>
      </c>
      <c r="H16" s="20">
        <f t="shared" si="4"/>
        <v>970</v>
      </c>
      <c r="I16" s="26">
        <f t="shared" si="5"/>
        <v>644.09937121534279</v>
      </c>
    </row>
    <row r="17" spans="1:9" x14ac:dyDescent="0.3">
      <c r="A17" s="23" t="s">
        <v>18</v>
      </c>
      <c r="B17" s="12">
        <v>1771</v>
      </c>
      <c r="C17" s="47">
        <v>333.49962518719576</v>
      </c>
      <c r="D17" s="22">
        <f t="shared" ref="D17:D21" si="6">B17/B$15</f>
        <v>0.2066269980165675</v>
      </c>
      <c r="E17" s="48">
        <v>1500</v>
      </c>
      <c r="F17" s="48">
        <v>290.26884090442775</v>
      </c>
      <c r="G17" s="22">
        <f t="shared" ref="G17:G21" si="7">E17/E$15</f>
        <v>0.21064457239151804</v>
      </c>
      <c r="H17" s="20">
        <f t="shared" si="4"/>
        <v>271</v>
      </c>
      <c r="I17" s="26">
        <f t="shared" si="5"/>
        <v>442.12894046872799</v>
      </c>
    </row>
    <row r="18" spans="1:9" x14ac:dyDescent="0.3">
      <c r="A18" s="23" t="s">
        <v>19</v>
      </c>
      <c r="B18" s="12">
        <v>2034</v>
      </c>
      <c r="C18" s="47">
        <v>342.4616766880639</v>
      </c>
      <c r="D18" s="22">
        <f t="shared" si="6"/>
        <v>0.23731186559327966</v>
      </c>
      <c r="E18" s="48">
        <v>1975</v>
      </c>
      <c r="F18" s="48">
        <v>326.95718374123544</v>
      </c>
      <c r="G18" s="22">
        <f t="shared" si="7"/>
        <v>0.27734868698216542</v>
      </c>
      <c r="H18" s="20">
        <f t="shared" si="4"/>
        <v>59</v>
      </c>
      <c r="I18" s="26">
        <f t="shared" si="5"/>
        <v>473.47756018633027</v>
      </c>
    </row>
    <row r="19" spans="1:9" x14ac:dyDescent="0.3">
      <c r="A19" s="24" t="s">
        <v>20</v>
      </c>
      <c r="B19" s="12">
        <v>372</v>
      </c>
      <c r="C19" s="47">
        <v>135.37355724069602</v>
      </c>
      <c r="D19" s="22">
        <f t="shared" si="6"/>
        <v>4.3402170108505424E-2</v>
      </c>
      <c r="E19" s="48">
        <v>247</v>
      </c>
      <c r="F19" s="48">
        <v>97.072138124180611</v>
      </c>
      <c r="G19" s="22">
        <f t="shared" si="7"/>
        <v>3.4686139587136636E-2</v>
      </c>
      <c r="H19" s="20">
        <f t="shared" si="4"/>
        <v>125</v>
      </c>
      <c r="I19" s="26">
        <f t="shared" si="5"/>
        <v>166.58031096140985</v>
      </c>
    </row>
    <row r="20" spans="1:9" x14ac:dyDescent="0.3">
      <c r="A20" s="24" t="s">
        <v>21</v>
      </c>
      <c r="B20" s="12">
        <v>604</v>
      </c>
      <c r="C20" s="47">
        <v>201.56388565415185</v>
      </c>
      <c r="D20" s="22">
        <f t="shared" si="6"/>
        <v>7.0470190176175479E-2</v>
      </c>
      <c r="E20" s="48">
        <v>425</v>
      </c>
      <c r="F20" s="48">
        <v>157.04139581651711</v>
      </c>
      <c r="G20" s="22">
        <f t="shared" si="7"/>
        <v>5.9682628844263445E-2</v>
      </c>
      <c r="H20" s="20">
        <f t="shared" si="4"/>
        <v>179</v>
      </c>
      <c r="I20" s="26">
        <f t="shared" si="5"/>
        <v>255.51907952244974</v>
      </c>
    </row>
    <row r="21" spans="1:9" x14ac:dyDescent="0.3">
      <c r="A21" s="24" t="s">
        <v>30</v>
      </c>
      <c r="B21" s="12">
        <v>28</v>
      </c>
      <c r="C21" s="47">
        <v>22.516660498395403</v>
      </c>
      <c r="D21" s="22">
        <f t="shared" si="6"/>
        <v>3.2668300081670752E-3</v>
      </c>
      <c r="E21" s="48">
        <v>182</v>
      </c>
      <c r="F21" s="48">
        <v>89.972217934204565</v>
      </c>
      <c r="G21" s="22">
        <f t="shared" si="7"/>
        <v>2.5558208116837521E-2</v>
      </c>
      <c r="H21" s="20">
        <f t="shared" si="4"/>
        <v>-154</v>
      </c>
      <c r="I21" s="26">
        <f t="shared" si="5"/>
        <v>92.746967605415549</v>
      </c>
    </row>
    <row r="22" spans="1:9" x14ac:dyDescent="0.3">
      <c r="A22" s="25"/>
      <c r="B22" s="20"/>
      <c r="C22" s="21"/>
      <c r="D22" s="27"/>
      <c r="E22" s="20"/>
      <c r="F22" s="21"/>
      <c r="G22" s="27"/>
      <c r="H22" s="25"/>
      <c r="I22" s="27"/>
    </row>
    <row r="23" spans="1:9" x14ac:dyDescent="0.3">
      <c r="A23" s="13" t="s">
        <v>24</v>
      </c>
      <c r="B23" s="20"/>
      <c r="C23" s="21"/>
      <c r="D23" s="15"/>
      <c r="E23" s="20"/>
      <c r="F23" s="21"/>
      <c r="G23" s="15"/>
      <c r="H23" s="4"/>
      <c r="I23" s="15"/>
    </row>
    <row r="24" spans="1:9" x14ac:dyDescent="0.3">
      <c r="A24" s="16" t="s">
        <v>5</v>
      </c>
      <c r="B24" s="17">
        <v>10982</v>
      </c>
      <c r="C24" s="43">
        <v>822</v>
      </c>
      <c r="D24" s="22">
        <f>B24/B$24</f>
        <v>1</v>
      </c>
      <c r="E24" s="18">
        <v>8547</v>
      </c>
      <c r="F24" s="18">
        <v>714</v>
      </c>
      <c r="G24" s="22">
        <f>E24/E$24</f>
        <v>1</v>
      </c>
      <c r="H24" s="20">
        <f>B24-E24</f>
        <v>2435</v>
      </c>
      <c r="I24" s="26">
        <f t="shared" ref="I24:I30" si="8">((SQRT((C24/1.645)^2+(F24/1.645)^2)))*1.645</f>
        <v>1088.7975018340187</v>
      </c>
    </row>
    <row r="25" spans="1:9" ht="28.8" x14ac:dyDescent="0.3">
      <c r="A25" s="23" t="s">
        <v>25</v>
      </c>
      <c r="B25" s="17">
        <v>4093</v>
      </c>
      <c r="C25" s="43">
        <v>550</v>
      </c>
      <c r="D25" s="22">
        <f t="shared" ref="D25:D30" si="9">B25/B$24</f>
        <v>0.37270078309961757</v>
      </c>
      <c r="E25" s="18">
        <v>2712</v>
      </c>
      <c r="F25" s="18">
        <v>397</v>
      </c>
      <c r="G25" s="22">
        <f t="shared" ref="G25:G30" si="10">E25/E$24</f>
        <v>0.3173043173043173</v>
      </c>
      <c r="H25" s="20">
        <f t="shared" ref="H25:H30" si="11">B25-E25</f>
        <v>1381</v>
      </c>
      <c r="I25" s="26">
        <f t="shared" si="8"/>
        <v>678.31334941898342</v>
      </c>
    </row>
    <row r="26" spans="1:9" ht="28.8" x14ac:dyDescent="0.3">
      <c r="A26" s="23" t="s">
        <v>26</v>
      </c>
      <c r="B26" s="17">
        <v>555</v>
      </c>
      <c r="C26" s="43">
        <v>167</v>
      </c>
      <c r="D26" s="22">
        <f t="shared" si="9"/>
        <v>5.0537242760881444E-2</v>
      </c>
      <c r="E26" s="18">
        <v>333</v>
      </c>
      <c r="F26" s="18">
        <v>127</v>
      </c>
      <c r="G26" s="22">
        <f t="shared" si="10"/>
        <v>3.896103896103896E-2</v>
      </c>
      <c r="H26" s="20">
        <f t="shared" si="11"/>
        <v>222</v>
      </c>
      <c r="I26" s="26">
        <f t="shared" si="8"/>
        <v>209.80467106334882</v>
      </c>
    </row>
    <row r="27" spans="1:9" ht="28.8" x14ac:dyDescent="0.3">
      <c r="A27" s="23" t="s">
        <v>27</v>
      </c>
      <c r="B27" s="17">
        <v>1612</v>
      </c>
      <c r="C27" s="43">
        <v>276</v>
      </c>
      <c r="D27" s="22">
        <f t="shared" si="9"/>
        <v>0.1467856492442178</v>
      </c>
      <c r="E27" s="18">
        <v>2080</v>
      </c>
      <c r="F27" s="18">
        <v>354</v>
      </c>
      <c r="G27" s="22">
        <f t="shared" si="10"/>
        <v>0.24336024336024337</v>
      </c>
      <c r="H27" s="20">
        <f t="shared" si="11"/>
        <v>-468</v>
      </c>
      <c r="I27" s="26">
        <f t="shared" si="8"/>
        <v>448.87860274243411</v>
      </c>
    </row>
    <row r="28" spans="1:9" ht="28.8" x14ac:dyDescent="0.3">
      <c r="A28" s="23" t="s">
        <v>28</v>
      </c>
      <c r="B28" s="17">
        <v>1587</v>
      </c>
      <c r="C28" s="43">
        <v>290</v>
      </c>
      <c r="D28" s="22">
        <f t="shared" si="9"/>
        <v>0.14450919686760152</v>
      </c>
      <c r="E28" s="18">
        <v>1373</v>
      </c>
      <c r="F28" s="18">
        <v>250</v>
      </c>
      <c r="G28" s="22">
        <f t="shared" si="10"/>
        <v>0.16064116064116063</v>
      </c>
      <c r="H28" s="20">
        <f t="shared" si="11"/>
        <v>214</v>
      </c>
      <c r="I28" s="26">
        <f t="shared" si="8"/>
        <v>382.88379438153294</v>
      </c>
    </row>
    <row r="29" spans="1:9" x14ac:dyDescent="0.3">
      <c r="A29" s="23" t="s">
        <v>22</v>
      </c>
      <c r="B29" s="17">
        <v>879</v>
      </c>
      <c r="C29" s="43">
        <v>212</v>
      </c>
      <c r="D29" s="22">
        <f t="shared" si="9"/>
        <v>8.0040065561828452E-2</v>
      </c>
      <c r="E29" s="18">
        <v>758</v>
      </c>
      <c r="F29" s="18">
        <v>219</v>
      </c>
      <c r="G29" s="22">
        <f t="shared" si="10"/>
        <v>8.8686088686088682E-2</v>
      </c>
      <c r="H29" s="20">
        <f t="shared" si="11"/>
        <v>121</v>
      </c>
      <c r="I29" s="26">
        <f t="shared" si="8"/>
        <v>304.80321520613916</v>
      </c>
    </row>
    <row r="30" spans="1:9" x14ac:dyDescent="0.3">
      <c r="A30" s="28" t="s">
        <v>23</v>
      </c>
      <c r="B30" s="44">
        <v>2256</v>
      </c>
      <c r="C30" s="45">
        <v>374</v>
      </c>
      <c r="D30" s="31">
        <f t="shared" si="9"/>
        <v>0.20542706246585321</v>
      </c>
      <c r="E30" s="44">
        <v>1291</v>
      </c>
      <c r="F30" s="45">
        <v>317</v>
      </c>
      <c r="G30" s="31">
        <f t="shared" si="10"/>
        <v>0.15104715104715105</v>
      </c>
      <c r="H30" s="29">
        <f t="shared" si="11"/>
        <v>965</v>
      </c>
      <c r="I30" s="32">
        <f t="shared" si="8"/>
        <v>490.27033359158088</v>
      </c>
    </row>
    <row r="32" spans="1:9" x14ac:dyDescent="0.3">
      <c r="A32" s="7" t="s">
        <v>34</v>
      </c>
    </row>
    <row r="33" spans="1:9" ht="28.2" customHeight="1" x14ac:dyDescent="0.3">
      <c r="A33" s="53" t="s">
        <v>38</v>
      </c>
      <c r="B33" s="53"/>
      <c r="C33" s="53"/>
      <c r="D33" s="53"/>
      <c r="E33" s="53"/>
      <c r="F33" s="53"/>
      <c r="G33" s="53"/>
      <c r="H33" s="53"/>
      <c r="I33" s="53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54"/>
      <c r="B2" s="54"/>
      <c r="C2" s="54"/>
      <c r="D2" s="54"/>
      <c r="E2" s="54"/>
      <c r="F2" s="54"/>
      <c r="G2" s="54"/>
      <c r="H2" s="54"/>
      <c r="I2" s="54"/>
    </row>
    <row r="3" spans="1:9" ht="15.6" x14ac:dyDescent="0.3">
      <c r="A3" s="2" t="str">
        <f>Intra!A3</f>
        <v>Baltimore County</v>
      </c>
      <c r="B3" s="52" t="s">
        <v>7</v>
      </c>
      <c r="C3" s="52"/>
      <c r="D3" s="52"/>
      <c r="E3" s="52"/>
      <c r="F3" s="52"/>
      <c r="G3" s="52"/>
      <c r="H3" s="52"/>
      <c r="I3" s="52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49" t="s">
        <v>0</v>
      </c>
      <c r="C5" s="50"/>
      <c r="D5" s="51"/>
      <c r="E5" s="49" t="s">
        <v>29</v>
      </c>
      <c r="F5" s="50"/>
      <c r="G5" s="51"/>
      <c r="H5" s="49" t="s">
        <v>1</v>
      </c>
      <c r="I5" s="51"/>
    </row>
    <row r="6" spans="1:9" x14ac:dyDescent="0.3">
      <c r="A6" s="13" t="s">
        <v>12</v>
      </c>
      <c r="B6" s="4" t="s">
        <v>2</v>
      </c>
      <c r="C6" s="14" t="s">
        <v>3</v>
      </c>
      <c r="D6" s="15" t="s">
        <v>4</v>
      </c>
      <c r="E6" s="4" t="s">
        <v>2</v>
      </c>
      <c r="F6" s="14" t="s">
        <v>3</v>
      </c>
      <c r="G6" s="15" t="s">
        <v>4</v>
      </c>
      <c r="H6" s="4" t="s">
        <v>2</v>
      </c>
      <c r="I6" s="15" t="s">
        <v>3</v>
      </c>
    </row>
    <row r="7" spans="1:9" x14ac:dyDescent="0.3">
      <c r="A7" s="13"/>
      <c r="B7" s="4"/>
      <c r="C7" s="14"/>
      <c r="D7" s="15"/>
      <c r="E7" s="4"/>
      <c r="F7" s="14"/>
      <c r="G7" s="15"/>
      <c r="H7" s="4"/>
      <c r="I7" s="15"/>
    </row>
    <row r="8" spans="1:9" x14ac:dyDescent="0.3">
      <c r="A8" s="16" t="s">
        <v>5</v>
      </c>
      <c r="B8" s="12">
        <v>3861</v>
      </c>
      <c r="C8" s="38">
        <v>581.67086913477101</v>
      </c>
      <c r="D8" s="19">
        <f>B8/B$8</f>
        <v>1</v>
      </c>
      <c r="E8" s="20">
        <v>0</v>
      </c>
      <c r="F8" s="21">
        <v>0</v>
      </c>
      <c r="G8" s="22">
        <v>0</v>
      </c>
      <c r="H8" s="41">
        <f t="shared" ref="H8:H12" si="0">B8-E8</f>
        <v>3861</v>
      </c>
      <c r="I8" s="42">
        <f t="shared" ref="I8:I12" si="1">((SQRT((C8/1.645)^2+(F8/1.645)^2)))*1.645</f>
        <v>581.67086913477101</v>
      </c>
    </row>
    <row r="9" spans="1:9" x14ac:dyDescent="0.3">
      <c r="A9" s="23" t="s">
        <v>13</v>
      </c>
      <c r="B9" s="12">
        <v>1783</v>
      </c>
      <c r="C9" s="38">
        <v>389.99358969090758</v>
      </c>
      <c r="D9" s="19">
        <f>B9/B$8</f>
        <v>0.46179746179746178</v>
      </c>
      <c r="E9" s="20">
        <v>0</v>
      </c>
      <c r="F9" s="21">
        <v>0</v>
      </c>
      <c r="G9" s="22">
        <v>0</v>
      </c>
      <c r="H9" s="41">
        <f t="shared" si="0"/>
        <v>1783</v>
      </c>
      <c r="I9" s="42">
        <f t="shared" si="1"/>
        <v>389.99358969090758</v>
      </c>
    </row>
    <row r="10" spans="1:9" x14ac:dyDescent="0.3">
      <c r="A10" s="23" t="s">
        <v>14</v>
      </c>
      <c r="B10" s="12">
        <v>311</v>
      </c>
      <c r="C10" s="38">
        <v>137.16413525408163</v>
      </c>
      <c r="D10" s="19">
        <f>B10/B$8</f>
        <v>8.0549080549080554E-2</v>
      </c>
      <c r="E10" s="20">
        <v>0</v>
      </c>
      <c r="F10" s="21">
        <v>0</v>
      </c>
      <c r="G10" s="22">
        <v>0</v>
      </c>
      <c r="H10" s="41">
        <f t="shared" si="0"/>
        <v>311</v>
      </c>
      <c r="I10" s="42">
        <f>((SQRT((C10/1.645)^2+(F10/1.645)^2)))*1.645</f>
        <v>137.16413525408163</v>
      </c>
    </row>
    <row r="11" spans="1:9" x14ac:dyDescent="0.3">
      <c r="A11" s="23" t="s">
        <v>15</v>
      </c>
      <c r="B11" s="12">
        <v>19</v>
      </c>
      <c r="C11" s="38">
        <v>32</v>
      </c>
      <c r="D11" s="19">
        <f>B11/B$8</f>
        <v>4.9210049210049213E-3</v>
      </c>
      <c r="E11" s="20">
        <v>0</v>
      </c>
      <c r="F11" s="21">
        <v>0</v>
      </c>
      <c r="G11" s="22">
        <v>0</v>
      </c>
      <c r="H11" s="41">
        <f t="shared" si="0"/>
        <v>19</v>
      </c>
      <c r="I11" s="42">
        <f>((SQRT((C11/1.645)^2+(F11/1.645)^2)))*1.645</f>
        <v>32</v>
      </c>
    </row>
    <row r="12" spans="1:9" x14ac:dyDescent="0.3">
      <c r="A12" s="24" t="s">
        <v>16</v>
      </c>
      <c r="B12" s="12">
        <v>1748</v>
      </c>
      <c r="C12" s="38">
        <v>407.93136677632424</v>
      </c>
      <c r="D12" s="19">
        <f>B12/B$8</f>
        <v>0.45273245273245272</v>
      </c>
      <c r="E12" s="20">
        <v>0</v>
      </c>
      <c r="F12" s="21">
        <v>0</v>
      </c>
      <c r="G12" s="22">
        <v>0</v>
      </c>
      <c r="H12" s="41">
        <f t="shared" si="0"/>
        <v>1748</v>
      </c>
      <c r="I12" s="42">
        <f t="shared" si="1"/>
        <v>407.93136677632424</v>
      </c>
    </row>
    <row r="13" spans="1:9" x14ac:dyDescent="0.3">
      <c r="A13" s="25"/>
      <c r="B13" s="20"/>
      <c r="C13" s="21"/>
      <c r="D13" s="26"/>
      <c r="E13" s="20"/>
      <c r="F13" s="21"/>
      <c r="G13" s="26"/>
      <c r="H13" s="20"/>
      <c r="I13" s="26"/>
    </row>
    <row r="14" spans="1:9" x14ac:dyDescent="0.3">
      <c r="A14" s="13" t="s">
        <v>40</v>
      </c>
      <c r="B14" s="4"/>
      <c r="C14" s="14"/>
      <c r="D14" s="15"/>
      <c r="E14" s="4"/>
      <c r="F14" s="14"/>
      <c r="G14" s="15"/>
      <c r="H14" s="4"/>
      <c r="I14" s="15"/>
    </row>
    <row r="15" spans="1:9" x14ac:dyDescent="0.3">
      <c r="A15" s="16" t="s">
        <v>5</v>
      </c>
      <c r="B15" s="12">
        <v>2428</v>
      </c>
      <c r="C15" s="38">
        <v>392.81293257732744</v>
      </c>
      <c r="D15" s="22">
        <f>B15/B$15</f>
        <v>1</v>
      </c>
      <c r="E15" s="20">
        <v>0</v>
      </c>
      <c r="F15" s="21">
        <v>0</v>
      </c>
      <c r="G15" s="22">
        <v>0</v>
      </c>
      <c r="H15" s="20">
        <f t="shared" ref="H15:H21" si="2">B15-E15</f>
        <v>2428</v>
      </c>
      <c r="I15" s="26">
        <f t="shared" ref="I15:I21" si="3">((SQRT((C15/1.645)^2+(F15/1.645)^2)))*1.645</f>
        <v>392.81293257732744</v>
      </c>
    </row>
    <row r="16" spans="1:9" x14ac:dyDescent="0.3">
      <c r="A16" s="23" t="s">
        <v>17</v>
      </c>
      <c r="B16" s="12">
        <v>1017</v>
      </c>
      <c r="C16" s="38">
        <v>264.93961576178066</v>
      </c>
      <c r="D16" s="22">
        <f>B16/B$15</f>
        <v>0.41886326194398682</v>
      </c>
      <c r="E16" s="20">
        <v>0</v>
      </c>
      <c r="F16" s="21">
        <v>0</v>
      </c>
      <c r="G16" s="22">
        <v>0</v>
      </c>
      <c r="H16" s="20">
        <f t="shared" si="2"/>
        <v>1017</v>
      </c>
      <c r="I16" s="26">
        <f t="shared" si="3"/>
        <v>264.93961576178066</v>
      </c>
    </row>
    <row r="17" spans="1:9" x14ac:dyDescent="0.3">
      <c r="A17" s="23" t="s">
        <v>18</v>
      </c>
      <c r="B17" s="12">
        <v>530</v>
      </c>
      <c r="C17" s="38">
        <v>186.69493833524251</v>
      </c>
      <c r="D17" s="22">
        <f t="shared" ref="D17:D21" si="4">B17/B$15</f>
        <v>0.21828665568369027</v>
      </c>
      <c r="E17" s="20">
        <v>0</v>
      </c>
      <c r="F17" s="21">
        <v>0</v>
      </c>
      <c r="G17" s="22">
        <v>0</v>
      </c>
      <c r="H17" s="20">
        <f t="shared" si="2"/>
        <v>530</v>
      </c>
      <c r="I17" s="26">
        <f t="shared" si="3"/>
        <v>186.69493833524251</v>
      </c>
    </row>
    <row r="18" spans="1:9" x14ac:dyDescent="0.3">
      <c r="A18" s="23" t="s">
        <v>19</v>
      </c>
      <c r="B18" s="12">
        <v>521</v>
      </c>
      <c r="C18" s="38">
        <v>165.37230723431296</v>
      </c>
      <c r="D18" s="22">
        <f t="shared" si="4"/>
        <v>0.21457990115321252</v>
      </c>
      <c r="E18" s="20">
        <v>0</v>
      </c>
      <c r="F18" s="21">
        <v>0</v>
      </c>
      <c r="G18" s="22">
        <v>0</v>
      </c>
      <c r="H18" s="20">
        <f t="shared" si="2"/>
        <v>521</v>
      </c>
      <c r="I18" s="26">
        <f t="shared" si="3"/>
        <v>165.37230723431296</v>
      </c>
    </row>
    <row r="19" spans="1:9" x14ac:dyDescent="0.3">
      <c r="A19" s="24" t="s">
        <v>20</v>
      </c>
      <c r="B19" s="12">
        <v>70</v>
      </c>
      <c r="C19" s="38">
        <v>71.035202540712163</v>
      </c>
      <c r="D19" s="22">
        <f t="shared" si="4"/>
        <v>2.8830313014827018E-2</v>
      </c>
      <c r="E19" s="20">
        <v>0</v>
      </c>
      <c r="F19" s="21">
        <v>0</v>
      </c>
      <c r="G19" s="22">
        <v>0</v>
      </c>
      <c r="H19" s="20">
        <f t="shared" si="2"/>
        <v>70</v>
      </c>
      <c r="I19" s="26">
        <f t="shared" si="3"/>
        <v>71.035202540712163</v>
      </c>
    </row>
    <row r="20" spans="1:9" x14ac:dyDescent="0.3">
      <c r="A20" s="24" t="s">
        <v>21</v>
      </c>
      <c r="B20" s="12">
        <v>270</v>
      </c>
      <c r="C20" s="38">
        <v>125.58264211267415</v>
      </c>
      <c r="D20" s="22">
        <f t="shared" si="4"/>
        <v>0.11120263591433278</v>
      </c>
      <c r="E20" s="20">
        <v>0</v>
      </c>
      <c r="F20" s="21">
        <v>0</v>
      </c>
      <c r="G20" s="22">
        <v>0</v>
      </c>
      <c r="H20" s="20">
        <f t="shared" si="2"/>
        <v>270</v>
      </c>
      <c r="I20" s="26">
        <f t="shared" si="3"/>
        <v>125.58264211267415</v>
      </c>
    </row>
    <row r="21" spans="1:9" x14ac:dyDescent="0.3">
      <c r="A21" s="24" t="s">
        <v>30</v>
      </c>
      <c r="B21" s="12">
        <v>20</v>
      </c>
      <c r="C21" s="38">
        <v>33</v>
      </c>
      <c r="D21" s="22">
        <f t="shared" si="4"/>
        <v>8.2372322899505763E-3</v>
      </c>
      <c r="E21" s="20">
        <v>0</v>
      </c>
      <c r="F21" s="21">
        <v>0</v>
      </c>
      <c r="G21" s="22">
        <v>0</v>
      </c>
      <c r="H21" s="20">
        <f t="shared" si="2"/>
        <v>20</v>
      </c>
      <c r="I21" s="26">
        <f t="shared" si="3"/>
        <v>33</v>
      </c>
    </row>
    <row r="22" spans="1:9" x14ac:dyDescent="0.3">
      <c r="A22" s="25"/>
      <c r="B22" s="20"/>
      <c r="C22" s="21"/>
      <c r="D22" s="27"/>
      <c r="E22" s="20"/>
      <c r="F22" s="21"/>
      <c r="G22" s="27"/>
      <c r="H22" s="25"/>
      <c r="I22" s="27"/>
    </row>
    <row r="23" spans="1:9" x14ac:dyDescent="0.3">
      <c r="A23" s="13" t="s">
        <v>24</v>
      </c>
      <c r="B23" s="20"/>
      <c r="C23" s="21"/>
      <c r="D23" s="15"/>
      <c r="E23" s="20"/>
      <c r="F23" s="21"/>
      <c r="G23" s="15"/>
      <c r="H23" s="4"/>
      <c r="I23" s="15"/>
    </row>
    <row r="24" spans="1:9" x14ac:dyDescent="0.3">
      <c r="A24" s="16" t="s">
        <v>5</v>
      </c>
      <c r="B24" s="12">
        <v>3861</v>
      </c>
      <c r="C24" s="38">
        <v>563</v>
      </c>
      <c r="D24" s="22">
        <f>B24/B$24</f>
        <v>1</v>
      </c>
      <c r="E24" s="20">
        <v>0</v>
      </c>
      <c r="F24" s="21">
        <v>0</v>
      </c>
      <c r="G24" s="22">
        <v>0</v>
      </c>
      <c r="H24" s="20">
        <f t="shared" ref="H24:H30" si="5">B24-E24</f>
        <v>3861</v>
      </c>
      <c r="I24" s="26">
        <f t="shared" ref="I24:I30" si="6">((SQRT((C24/1.645)^2+(F24/1.645)^2)))*1.645</f>
        <v>563</v>
      </c>
    </row>
    <row r="25" spans="1:9" ht="28.8" x14ac:dyDescent="0.3">
      <c r="A25" s="23" t="s">
        <v>25</v>
      </c>
      <c r="B25" s="12">
        <v>1026</v>
      </c>
      <c r="C25" s="38">
        <v>272</v>
      </c>
      <c r="D25" s="22">
        <f t="shared" ref="D25:D30" si="7">B25/B$24</f>
        <v>0.26573426573426573</v>
      </c>
      <c r="E25" s="20">
        <v>0</v>
      </c>
      <c r="F25" s="21">
        <v>0</v>
      </c>
      <c r="G25" s="22">
        <v>0</v>
      </c>
      <c r="H25" s="20">
        <f t="shared" si="5"/>
        <v>1026</v>
      </c>
      <c r="I25" s="26">
        <f t="shared" si="6"/>
        <v>272</v>
      </c>
    </row>
    <row r="26" spans="1:9" ht="28.8" x14ac:dyDescent="0.3">
      <c r="A26" s="23" t="s">
        <v>26</v>
      </c>
      <c r="B26" s="12">
        <v>187</v>
      </c>
      <c r="C26" s="38">
        <v>130</v>
      </c>
      <c r="D26" s="22">
        <f t="shared" si="7"/>
        <v>4.843304843304843E-2</v>
      </c>
      <c r="E26" s="20">
        <v>0</v>
      </c>
      <c r="F26" s="21">
        <v>0</v>
      </c>
      <c r="G26" s="22">
        <v>0</v>
      </c>
      <c r="H26" s="20">
        <f t="shared" si="5"/>
        <v>187</v>
      </c>
      <c r="I26" s="26">
        <f t="shared" si="6"/>
        <v>130</v>
      </c>
    </row>
    <row r="27" spans="1:9" ht="28.8" x14ac:dyDescent="0.3">
      <c r="A27" s="23" t="s">
        <v>27</v>
      </c>
      <c r="B27" s="12">
        <v>625</v>
      </c>
      <c r="C27" s="38">
        <v>197</v>
      </c>
      <c r="D27" s="22">
        <f t="shared" si="7"/>
        <v>0.16187516187516188</v>
      </c>
      <c r="E27" s="20">
        <v>0</v>
      </c>
      <c r="F27" s="21">
        <v>0</v>
      </c>
      <c r="G27" s="22">
        <v>0</v>
      </c>
      <c r="H27" s="20">
        <f t="shared" si="5"/>
        <v>625</v>
      </c>
      <c r="I27" s="26">
        <f t="shared" si="6"/>
        <v>197</v>
      </c>
    </row>
    <row r="28" spans="1:9" ht="28.8" x14ac:dyDescent="0.3">
      <c r="A28" s="23" t="s">
        <v>28</v>
      </c>
      <c r="B28" s="12">
        <v>274</v>
      </c>
      <c r="C28" s="38">
        <v>130</v>
      </c>
      <c r="D28" s="22">
        <f t="shared" si="7"/>
        <v>7.0966070966070965E-2</v>
      </c>
      <c r="E28" s="20">
        <v>0</v>
      </c>
      <c r="F28" s="21">
        <v>0</v>
      </c>
      <c r="G28" s="22">
        <v>0</v>
      </c>
      <c r="H28" s="20">
        <f t="shared" si="5"/>
        <v>274</v>
      </c>
      <c r="I28" s="26">
        <f t="shared" si="6"/>
        <v>130</v>
      </c>
    </row>
    <row r="29" spans="1:9" x14ac:dyDescent="0.3">
      <c r="A29" s="23" t="s">
        <v>22</v>
      </c>
      <c r="B29" s="12">
        <v>358</v>
      </c>
      <c r="C29" s="38">
        <v>178</v>
      </c>
      <c r="D29" s="22">
        <f t="shared" si="7"/>
        <v>9.2722092722092725E-2</v>
      </c>
      <c r="E29" s="20">
        <v>0</v>
      </c>
      <c r="F29" s="21">
        <v>0</v>
      </c>
      <c r="G29" s="22">
        <v>0</v>
      </c>
      <c r="H29" s="20">
        <f t="shared" si="5"/>
        <v>358</v>
      </c>
      <c r="I29" s="26">
        <f t="shared" si="6"/>
        <v>178</v>
      </c>
    </row>
    <row r="30" spans="1:9" x14ac:dyDescent="0.3">
      <c r="A30" s="28" t="s">
        <v>23</v>
      </c>
      <c r="B30" s="39">
        <v>1391</v>
      </c>
      <c r="C30" s="40">
        <v>373</v>
      </c>
      <c r="D30" s="31">
        <f t="shared" si="7"/>
        <v>0.36026936026936029</v>
      </c>
      <c r="E30" s="29">
        <v>0</v>
      </c>
      <c r="F30" s="30">
        <v>0</v>
      </c>
      <c r="G30" s="31">
        <v>0</v>
      </c>
      <c r="H30" s="29">
        <f t="shared" si="5"/>
        <v>1391</v>
      </c>
      <c r="I30" s="32">
        <f t="shared" si="6"/>
        <v>373</v>
      </c>
    </row>
    <row r="32" spans="1:9" x14ac:dyDescent="0.3">
      <c r="A32" s="7" t="s">
        <v>35</v>
      </c>
    </row>
    <row r="33" spans="1:9" ht="28.8" customHeight="1" x14ac:dyDescent="0.3">
      <c r="A33" s="53" t="s">
        <v>38</v>
      </c>
      <c r="B33" s="53"/>
      <c r="C33" s="53"/>
      <c r="D33" s="53"/>
      <c r="E33" s="53"/>
      <c r="F33" s="53"/>
      <c r="G33" s="53"/>
      <c r="H33" s="53"/>
      <c r="I33" s="53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7D4E91-10E9-4566-9BA3-B80D07225DE9}"/>
</file>

<file path=customXml/itemProps2.xml><?xml version="1.0" encoding="utf-8"?>
<ds:datastoreItem xmlns:ds="http://schemas.openxmlformats.org/officeDocument/2006/customXml" ds:itemID="{808ADC31-6434-4B24-A58A-B5F4E49556A0}"/>
</file>

<file path=customXml/itemProps3.xml><?xml version="1.0" encoding="utf-8"?>
<ds:datastoreItem xmlns:ds="http://schemas.openxmlformats.org/officeDocument/2006/customXml" ds:itemID="{9BB0590C-6520-4B0D-A382-27CBB123BE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2014-10-09T14:48:46Z</cp:lastPrinted>
  <dcterms:created xsi:type="dcterms:W3CDTF">2013-04-04T21:18:01Z</dcterms:created>
  <dcterms:modified xsi:type="dcterms:W3CDTF">2014-10-14T20:14:36Z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