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<sst xmlns="http://schemas.openxmlformats.org/spreadsheetml/2006/main" count="237" uniqueCount="41">
  <si>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</si>
  <si>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</si>
  <si>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</si>
  <si>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</si>
  <si>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</si>
  <si>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</si>
  <si>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</si>
  <si>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</si>
  <si>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</si>
  <si>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</si>
  <si>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</si>
  <si>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</si>
  <si>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</si>
  <si>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</si>
  <si>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</si>
  <si>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</si>
  <si>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</si>
  <si>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</si>
  <si>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</si>
  <si>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</si>
  <si>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</si>
  <si>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</si>
  <si>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</si>
  <si>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</si>
  <si>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</si>
  <si>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</si>
  <si>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</si>
  <si>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</si>
  <si>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</si>
  <si>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</si>
  <si>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</si>
  <si>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</si>
  <si>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</si>
  <si>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</si>
  <si>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</si>
  <si>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</si>
  <si>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</si>
  <si>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</si>
  <si>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</si>
  <si>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</si>
  <si>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Worcester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</si>
</sst>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Worcester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1442</v>
      </c>
      <c r="C7" s="19">
        <f>((SQRT((Intra!C7/1.645)^2+(Inter!C7/1.645)^2+(Foreign!C7/1.645)^2))*1.645)</f>
        <v>303.29523570277195</v>
      </c>
      <c r="D7" s="11">
        <f aca="true" t="shared" si="0" ref="D7:D12">B7/B$7</f>
        <v>1</v>
      </c>
      <c r="E7" s="9">
        <f>Intra!E7+Inter!E7+Foreign!E7</f>
        <v>929</v>
      </c>
      <c r="F7" s="10">
        <f>((SQRT((Intra!F7/1.645)^2+(Inter!F7/1.645)^2+(Foreign!F7/1.645)^2))*1.645)</f>
        <v>267.7928303745266</v>
      </c>
      <c r="G7" s="1">
        <f aca="true" t="shared" si="1" ref="G7:G12">E7/E$7</f>
        <v>1</v>
      </c>
      <c r="H7" s="17">
        <f>Intra!H7+Inter!H7+Foreign!H7</f>
        <v>513</v>
      </c>
      <c r="I7" s="18">
        <f>((SQRT((Intra!I7/1.645)^2+(Inter!I7/1.645)^2+(Foreign!I7/1.645)^2))*1.645)</f>
        <v>404.5998022738024</v>
      </c>
      <c r="K7" s="21"/>
    </row>
    <row r="8" spans="1:11" ht="14.25">
      <c r="A8" s="43" t="s">
        <v>8</v>
      </c>
      <c r="B8" s="9">
        <f>Intra!B8+Inter!B8+Foreign!B8</f>
        <v>122</v>
      </c>
      <c r="C8" s="19">
        <f>((SQRT((Intra!C8/1.645)^2+(Inter!C8/1.645)^2+(Foreign!C8/1.645)^2))*1.645)</f>
        <v>72</v>
      </c>
      <c r="D8" s="11">
        <f t="shared" si="0"/>
        <v>0.08460471567267684</v>
      </c>
      <c r="E8" s="9">
        <f>Intra!E8+Inter!E8+Foreign!E8</f>
        <v>128</v>
      </c>
      <c r="F8" s="10">
        <f>((SQRT((Intra!F8/1.645)^2+(Inter!F8/1.645)^2+(Foreign!F8/1.645)^2))*1.645)</f>
        <v>78.64477096412705</v>
      </c>
      <c r="G8" s="1">
        <f t="shared" si="1"/>
        <v>0.1377825618945102</v>
      </c>
      <c r="H8" s="17">
        <f>Intra!H8+Inter!H8+Foreign!H8</f>
        <v>-6</v>
      </c>
      <c r="I8" s="18">
        <f>((SQRT((Intra!I8/1.645)^2+(Inter!I8/1.645)^2+(Foreign!I8/1.645)^2))*1.645)</f>
        <v>106.62551289442878</v>
      </c>
      <c r="K8" s="21"/>
    </row>
    <row r="9" spans="1:11" ht="14.25">
      <c r="A9" s="43" t="s">
        <v>9</v>
      </c>
      <c r="B9" s="9">
        <f>Intra!B9+Inter!B9+Foreign!B9</f>
        <v>635</v>
      </c>
      <c r="C9" s="10">
        <f>((SQRT((Intra!C9/1.645)^2+(Inter!C9/1.645)^2+(Foreign!C9/1.645)^2))*1.645)</f>
        <v>205.80087463370995</v>
      </c>
      <c r="D9" s="11">
        <f t="shared" si="0"/>
        <v>0.4403606102635229</v>
      </c>
      <c r="E9" s="9">
        <f>Intra!E9+Inter!E9+Foreign!E9</f>
        <v>227</v>
      </c>
      <c r="F9" s="10">
        <f>((SQRT((Intra!F9/1.645)^2+(Inter!F9/1.645)^2+(Foreign!F9/1.645)^2))*1.645)</f>
        <v>150.44268011438774</v>
      </c>
      <c r="G9" s="1">
        <f t="shared" si="1"/>
        <v>0.24434876210979548</v>
      </c>
      <c r="H9" s="17">
        <f>Intra!H9+Inter!H9+Foreign!H9</f>
        <v>408</v>
      </c>
      <c r="I9" s="18">
        <f>((SQRT((Intra!I9/1.645)^2+(Inter!I9/1.645)^2+(Foreign!I9/1.645)^2))*1.645)</f>
        <v>254.9254793071889</v>
      </c>
      <c r="K9" s="21"/>
    </row>
    <row r="10" spans="1:11" ht="14.25">
      <c r="A10" s="43" t="s">
        <v>10</v>
      </c>
      <c r="B10" s="9">
        <f>Intra!B10+Inter!B10+Foreign!B10</f>
        <v>405</v>
      </c>
      <c r="C10" s="19">
        <f>((SQRT((Intra!C10/1.645)^2+(Inter!C10/1.645)^2+(Foreign!C10/1.645)^2))*1.645)</f>
        <v>176.28386199536246</v>
      </c>
      <c r="D10" s="11">
        <f t="shared" si="0"/>
        <v>0.28085991678224687</v>
      </c>
      <c r="E10" s="9">
        <f>Intra!E10+Inter!E10+Foreign!E10</f>
        <v>188</v>
      </c>
      <c r="F10" s="10">
        <f>((SQRT((Intra!F10/1.645)^2+(Inter!F10/1.645)^2+(Foreign!F10/1.645)^2))*1.645)</f>
        <v>103.16006979447039</v>
      </c>
      <c r="G10" s="1">
        <f t="shared" si="1"/>
        <v>0.2023681377825619</v>
      </c>
      <c r="H10" s="17">
        <f>Intra!H10+Inter!H10+Foreign!H10</f>
        <v>217</v>
      </c>
      <c r="I10" s="18">
        <f>((SQRT((Intra!I10/1.645)^2+(Inter!I10/1.645)^2+(Foreign!I10/1.645)^2))*1.645)</f>
        <v>204.24984700116673</v>
      </c>
      <c r="K10" s="21"/>
    </row>
    <row r="11" spans="1:11" s="2" customFormat="1" ht="14.25">
      <c r="A11" s="43" t="s">
        <v>11</v>
      </c>
      <c r="B11" s="9">
        <f>Intra!B11+Inter!B11+Foreign!B11</f>
        <v>171</v>
      </c>
      <c r="C11" s="10">
        <f>((SQRT((Intra!C11/1.645)^2+(Inter!C11/1.645)^2+(Foreign!C11/1.645)^2))*1.645)</f>
        <v>96.7470929795826</v>
      </c>
      <c r="D11" s="11">
        <f t="shared" si="0"/>
        <v>0.11858529819694869</v>
      </c>
      <c r="E11" s="9">
        <f>Intra!E11+Inter!E11+Foreign!E11</f>
        <v>351</v>
      </c>
      <c r="F11" s="10">
        <f>((SQRT((Intra!F11/1.645)^2+(Inter!F11/1.645)^2+(Foreign!F11/1.645)^2))*1.645)</f>
        <v>177.341478509682</v>
      </c>
      <c r="G11" s="1">
        <f t="shared" si="1"/>
        <v>0.37782561894510225</v>
      </c>
      <c r="H11" s="17">
        <f>Intra!H11+Inter!H11+Foreign!H11</f>
        <v>-180</v>
      </c>
      <c r="I11" s="18">
        <f>((SQRT((Intra!I11/1.645)^2+(Inter!I11/1.645)^2+(Foreign!I11/1.645)^2))*1.645)</f>
        <v>202.0148509392317</v>
      </c>
      <c r="K11" s="21"/>
    </row>
    <row r="12" spans="1:11" s="2" customFormat="1" ht="14.25">
      <c r="A12" s="43" t="s">
        <v>12</v>
      </c>
      <c r="B12" s="9">
        <f>Intra!B12+Inter!B12+Foreign!B12</f>
        <v>109</v>
      </c>
      <c r="C12" s="10">
        <f>((SQRT((Intra!C12/1.645)^2+(Inter!C12/1.645)^2+(Foreign!C12/1.645)^2))*1.645)</f>
        <v>65.45991139621256</v>
      </c>
      <c r="D12" s="11">
        <f t="shared" si="0"/>
        <v>0.07558945908460471</v>
      </c>
      <c r="E12" s="9">
        <f>Intra!E12+Inter!E12+Foreign!E12</f>
        <v>35</v>
      </c>
      <c r="F12" s="10">
        <f>((SQRT((Intra!F12/1.645)^2+(Inter!F12/1.645)^2+(Foreign!F12/1.645)^2))*1.645)</f>
        <v>31.304951684997057</v>
      </c>
      <c r="G12" s="1">
        <f t="shared" si="1"/>
        <v>0.03767491926803014</v>
      </c>
      <c r="H12" s="17">
        <f>Intra!H12+Inter!H12+Foreign!H12</f>
        <v>74</v>
      </c>
      <c r="I12" s="18">
        <f>((SQRT((Intra!I12/1.645)^2+(Inter!I12/1.645)^2+(Foreign!I12/1.645)^2))*1.645)</f>
        <v>72.56031973468694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2559</v>
      </c>
      <c r="C15" s="10">
        <f>((SQRT((Intra!C15/1.645)^2+(Inter!C15/1.645)^2+(Foreign!C15/1.645)^2))*1.645)</f>
        <v>679.2510581515497</v>
      </c>
      <c r="D15" s="11">
        <f>B15/B$15</f>
        <v>1</v>
      </c>
      <c r="E15" s="9">
        <f>Intra!E15+Inter!E15+Foreign!E15</f>
        <v>1557</v>
      </c>
      <c r="F15" s="10">
        <f>((SQRT((Intra!F15/1.645)^2+(Inter!F15/1.645)^2+(Foreign!F15/1.645)^2))*1.645)</f>
        <v>614.4306307468728</v>
      </c>
      <c r="G15" s="1">
        <f>E15/E$15</f>
        <v>1</v>
      </c>
      <c r="H15" s="17">
        <f>Intra!H15+Inter!H15+Foreign!H15</f>
        <v>1002</v>
      </c>
      <c r="I15" s="18">
        <f>((SQRT((Intra!I15/1.645)^2+(Inter!I15/1.645)^2+(Foreign!I15/1.645)^2))*1.645)</f>
        <v>915.9186645112109</v>
      </c>
      <c r="K15" s="21"/>
    </row>
    <row r="16" spans="1:11" ht="14.25">
      <c r="A16" s="43" t="s">
        <v>13</v>
      </c>
      <c r="B16" s="9">
        <f>Intra!B16+Inter!B16+Foreign!B16</f>
        <v>0</v>
      </c>
      <c r="C16" s="10">
        <f>((SQRT((Intra!C16/1.645)^2+(Inter!C16/1.645)^2+(Foreign!C16/1.645)^2))*1.645)</f>
        <v>0</v>
      </c>
      <c r="D16" s="11">
        <f aca="true" t="shared" si="2" ref="D16:D24">B16/B$15</f>
        <v>0</v>
      </c>
      <c r="E16" s="9">
        <f>Intra!E16+Inter!E16+Foreign!E16</f>
        <v>214</v>
      </c>
      <c r="F16" s="10">
        <f>((SQRT((Intra!F16/1.645)^2+(Inter!F16/1.645)^2+(Foreign!F16/1.645)^2))*1.645)</f>
        <v>169.10647533432893</v>
      </c>
      <c r="G16" s="1">
        <f aca="true" t="shared" si="3" ref="G16:G24">E16/E$15</f>
        <v>0.13744380218368657</v>
      </c>
      <c r="H16" s="17">
        <f>Intra!H16+Inter!H16+Foreign!H16</f>
        <v>-214</v>
      </c>
      <c r="I16" s="18">
        <f>((SQRT((Intra!I16/1.645)^2+(Inter!I16/1.645)^2+(Foreign!I16/1.645)^2))*1.645)</f>
        <v>169.10647533432893</v>
      </c>
      <c r="K16" s="21"/>
    </row>
    <row r="17" spans="1:11" ht="14.25">
      <c r="A17" s="43" t="s">
        <v>14</v>
      </c>
      <c r="B17" s="9">
        <f>Intra!B17+Inter!B17+Foreign!B17</f>
        <v>197</v>
      </c>
      <c r="C17" s="10">
        <f>((SQRT((Intra!C17/1.645)^2+(Inter!C17/1.645)^2+(Foreign!C17/1.645)^2))*1.645)</f>
        <v>244.80604567698077</v>
      </c>
      <c r="D17" s="11">
        <f t="shared" si="2"/>
        <v>0.07698319656115671</v>
      </c>
      <c r="E17" s="9">
        <f>Intra!E17+Inter!E17+Foreign!E17</f>
        <v>31</v>
      </c>
      <c r="F17" s="10">
        <f>((SQRT((Intra!F17/1.645)^2+(Inter!F17/1.645)^2+(Foreign!F17/1.645)^2))*1.645)</f>
        <v>46</v>
      </c>
      <c r="G17" s="1">
        <f t="shared" si="3"/>
        <v>0.01991008349389852</v>
      </c>
      <c r="H17" s="17">
        <f>Intra!H17+Inter!H17+Foreign!H17</f>
        <v>166</v>
      </c>
      <c r="I17" s="18">
        <f>((SQRT((Intra!I17/1.645)^2+(Inter!I17/1.645)^2+(Foreign!I17/1.645)^2))*1.645)</f>
        <v>249.09034505576486</v>
      </c>
      <c r="K17" s="21"/>
    </row>
    <row r="18" spans="1:11" ht="14.25">
      <c r="A18" s="43" t="s">
        <v>15</v>
      </c>
      <c r="B18" s="9">
        <f>Intra!B18+Inter!B18+Foreign!B18</f>
        <v>198</v>
      </c>
      <c r="C18" s="10">
        <f>((SQRT((Intra!C18/1.645)^2+(Inter!C18/1.645)^2+(Foreign!C18/1.645)^2))*1.645)</f>
        <v>245.66033460858102</v>
      </c>
      <c r="D18" s="11">
        <f t="shared" si="2"/>
        <v>0.07737397420867527</v>
      </c>
      <c r="E18" s="9">
        <f>Intra!E18+Inter!E18+Foreign!E18</f>
        <v>74</v>
      </c>
      <c r="F18" s="10">
        <f>((SQRT((Intra!F18/1.645)^2+(Inter!F18/1.645)^2+(Foreign!F18/1.645)^2))*1.645)</f>
        <v>56.08029957123981</v>
      </c>
      <c r="G18" s="1">
        <f t="shared" si="3"/>
        <v>0.047527296082209375</v>
      </c>
      <c r="H18" s="17">
        <f>Intra!H18+Inter!H18+Foreign!H18</f>
        <v>124</v>
      </c>
      <c r="I18" s="18">
        <f>((SQRT((Intra!I18/1.645)^2+(Inter!I18/1.645)^2+(Foreign!I18/1.645)^2))*1.645)</f>
        <v>251.98015794899402</v>
      </c>
      <c r="K18" s="21"/>
    </row>
    <row r="19" spans="1:11" s="2" customFormat="1" ht="14.25">
      <c r="A19" s="43" t="s">
        <v>16</v>
      </c>
      <c r="B19" s="9">
        <f>Intra!B19+Inter!B19+Foreign!B19</f>
        <v>650</v>
      </c>
      <c r="C19" s="10">
        <f>((SQRT((Intra!C19/1.645)^2+(Inter!C19/1.645)^2+(Foreign!C19/1.645)^2))*1.645)</f>
        <v>386.9483169623561</v>
      </c>
      <c r="D19" s="11">
        <f t="shared" si="2"/>
        <v>0.25400547088706527</v>
      </c>
      <c r="E19" s="9">
        <f>Intra!E19+Inter!E19+Foreign!E19</f>
        <v>236</v>
      </c>
      <c r="F19" s="10">
        <f>((SQRT((Intra!F19/1.645)^2+(Inter!F19/1.645)^2+(Foreign!F19/1.645)^2))*1.645)</f>
        <v>177.6879286839711</v>
      </c>
      <c r="G19" s="1">
        <f t="shared" si="3"/>
        <v>0.15157353885677585</v>
      </c>
      <c r="H19" s="17">
        <f>Intra!H19+Inter!H19+Foreign!H19</f>
        <v>414</v>
      </c>
      <c r="I19" s="18">
        <f>((SQRT((Intra!I19/1.645)^2+(Inter!I19/1.645)^2+(Foreign!I19/1.645)^2))*1.645)</f>
        <v>425.7957256713599</v>
      </c>
      <c r="K19" s="21"/>
    </row>
    <row r="20" spans="1:11" s="2" customFormat="1" ht="14.25">
      <c r="A20" s="43" t="s">
        <v>17</v>
      </c>
      <c r="B20" s="9">
        <f>Intra!B20+Inter!B20+Foreign!B20</f>
        <v>564</v>
      </c>
      <c r="C20" s="10">
        <f>((SQRT((Intra!C20/1.645)^2+(Inter!C20/1.645)^2+(Foreign!C20/1.645)^2))*1.645)</f>
        <v>334.6311402126228</v>
      </c>
      <c r="D20" s="11">
        <f t="shared" si="2"/>
        <v>0.22039859320046892</v>
      </c>
      <c r="E20" s="9">
        <f>Intra!E20+Inter!E20+Foreign!E20</f>
        <v>218</v>
      </c>
      <c r="F20" s="10">
        <f>((SQRT((Intra!F20/1.645)^2+(Inter!F20/1.645)^2+(Foreign!F20/1.645)^2))*1.645)</f>
        <v>174.89711261195825</v>
      </c>
      <c r="G20" s="1">
        <f t="shared" si="3"/>
        <v>0.14001284521515736</v>
      </c>
      <c r="H20" s="17">
        <f>Intra!H20+Inter!H20+Foreign!H20</f>
        <v>346</v>
      </c>
      <c r="I20" s="18">
        <f>((SQRT((Intra!I20/1.645)^2+(Inter!I20/1.645)^2+(Foreign!I20/1.645)^2))*1.645)</f>
        <v>377.5804550026392</v>
      </c>
      <c r="K20" s="21"/>
    </row>
    <row r="21" spans="1:11" s="2" customFormat="1" ht="14.25">
      <c r="A21" s="43" t="s">
        <v>18</v>
      </c>
      <c r="B21" s="9">
        <f>Intra!B21+Inter!B21+Foreign!B21</f>
        <v>388</v>
      </c>
      <c r="C21" s="10">
        <f>((SQRT((Intra!C21/1.645)^2+(Inter!C21/1.645)^2+(Foreign!C21/1.645)^2))*1.645)</f>
        <v>185.13238506539042</v>
      </c>
      <c r="D21" s="11">
        <f t="shared" si="2"/>
        <v>0.15162172723720202</v>
      </c>
      <c r="E21" s="9">
        <f>Intra!E21+Inter!E21+Foreign!E21</f>
        <v>559</v>
      </c>
      <c r="F21" s="10">
        <f>((SQRT((Intra!F21/1.645)^2+(Inter!F21/1.645)^2+(Foreign!F21/1.645)^2))*1.645)</f>
        <v>514.716426782748</v>
      </c>
      <c r="G21" s="1">
        <f t="shared" si="3"/>
        <v>0.3590237636480411</v>
      </c>
      <c r="H21" s="17">
        <f>Intra!H21+Inter!H21+Foreign!H21</f>
        <v>-171</v>
      </c>
      <c r="I21" s="18">
        <f>((SQRT((Intra!I21/1.645)^2+(Inter!I21/1.645)^2+(Foreign!I21/1.645)^2))*1.645)</f>
        <v>546.9981718433801</v>
      </c>
      <c r="K21" s="21"/>
    </row>
    <row r="22" spans="1:11" s="2" customFormat="1" ht="14.25">
      <c r="A22" s="43" t="s">
        <v>19</v>
      </c>
      <c r="B22" s="9">
        <f>Intra!B22+Inter!B22+Foreign!B22</f>
        <v>199</v>
      </c>
      <c r="C22" s="10">
        <f>((SQRT((Intra!C22/1.645)^2+(Inter!C22/1.645)^2+(Foreign!C22/1.645)^2))*1.645)</f>
        <v>125.39936203984453</v>
      </c>
      <c r="D22" s="11">
        <f t="shared" si="2"/>
        <v>0.07776475185619383</v>
      </c>
      <c r="E22" s="9">
        <f>Intra!E22+Inter!E22+Foreign!E22</f>
        <v>51</v>
      </c>
      <c r="F22" s="10">
        <f>((SQRT((Intra!F22/1.645)^2+(Inter!F22/1.645)^2+(Foreign!F22/1.645)^2))*1.645)</f>
        <v>54.12947441089744</v>
      </c>
      <c r="G22" s="1">
        <f t="shared" si="3"/>
        <v>0.03275529865125241</v>
      </c>
      <c r="H22" s="17">
        <f>Intra!H22+Inter!H22+Foreign!H22</f>
        <v>148</v>
      </c>
      <c r="I22" s="18">
        <f>((SQRT((Intra!I22/1.645)^2+(Inter!I22/1.645)^2+(Foreign!I22/1.645)^2))*1.645)</f>
        <v>136.58330791132568</v>
      </c>
      <c r="K22" s="21"/>
    </row>
    <row r="23" spans="1:11" s="2" customFormat="1" ht="14.25">
      <c r="A23" s="43" t="s">
        <v>20</v>
      </c>
      <c r="B23" s="9">
        <f>Intra!B23+Inter!B23+Foreign!B23</f>
        <v>224</v>
      </c>
      <c r="C23" s="10">
        <f>((SQRT((Intra!C23/1.645)^2+(Inter!C23/1.645)^2+(Foreign!C23/1.645)^2))*1.645)</f>
        <v>141.45317246354003</v>
      </c>
      <c r="D23" s="11">
        <f t="shared" si="2"/>
        <v>0.08753419304415787</v>
      </c>
      <c r="E23" s="9">
        <f>Intra!E23+Inter!E23+Foreign!E23</f>
        <v>97</v>
      </c>
      <c r="F23" s="10">
        <f>((SQRT((Intra!F23/1.645)^2+(Inter!F23/1.645)^2+(Foreign!F23/1.645)^2))*1.645)</f>
        <v>76.55063683601854</v>
      </c>
      <c r="G23" s="1">
        <f t="shared" si="3"/>
        <v>0.06229929351316635</v>
      </c>
      <c r="H23" s="17">
        <f>Intra!H23+Inter!H23+Foreign!H23</f>
        <v>127</v>
      </c>
      <c r="I23" s="18">
        <f>((SQRT((Intra!I23/1.645)^2+(Inter!I23/1.645)^2+(Foreign!I23/1.645)^2))*1.645)</f>
        <v>160.83842824399898</v>
      </c>
      <c r="K23" s="21"/>
    </row>
    <row r="24" spans="1:11" s="2" customFormat="1" ht="14.25">
      <c r="A24" s="43" t="s">
        <v>21</v>
      </c>
      <c r="B24" s="9">
        <f>Intra!B24+Inter!B24+Foreign!B24</f>
        <v>139</v>
      </c>
      <c r="C24" s="10">
        <f>((SQRT((Intra!C24/1.645)^2+(Inter!C24/1.645)^2+(Foreign!C24/1.645)^2))*1.645)</f>
        <v>93.91485505499118</v>
      </c>
      <c r="D24" s="11">
        <f t="shared" si="2"/>
        <v>0.05431809300508011</v>
      </c>
      <c r="E24" s="9">
        <f>Intra!E24+Inter!E24+Foreign!E24</f>
        <v>77</v>
      </c>
      <c r="F24" s="10">
        <f>((SQRT((Intra!F24/1.645)^2+(Inter!F24/1.645)^2+(Foreign!F24/1.645)^2))*1.645)</f>
        <v>90.42676594902639</v>
      </c>
      <c r="G24" s="1">
        <f t="shared" si="3"/>
        <v>0.04945407835581246</v>
      </c>
      <c r="H24" s="17">
        <f>Intra!H24+Inter!H24+Foreign!H24</f>
        <v>62</v>
      </c>
      <c r="I24" s="18">
        <f>((SQRT((Intra!I24/1.645)^2+(Inter!I24/1.645)^2+(Foreign!I24/1.645)^2))*1.645)</f>
        <v>130.3725431216251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2138</v>
      </c>
      <c r="C27" s="10">
        <f>((SQRT((Intra!C27/1.645)^2+(Inter!C27/1.645)^2+(Foreign!C27/1.645)^2))*1.645)</f>
        <v>390.6212999824766</v>
      </c>
      <c r="D27" s="11">
        <f>B27/B$27</f>
        <v>1</v>
      </c>
      <c r="E27" s="9">
        <f>Intra!E27+Inter!E27+Foreign!E27</f>
        <v>1578</v>
      </c>
      <c r="F27" s="10">
        <f>((SQRT((Intra!F27/1.645)^2+(Inter!F27/1.645)^2+(Foreign!F27/1.645)^2))*1.645)</f>
        <v>353.3624201864143</v>
      </c>
      <c r="G27" s="1">
        <f>E27/E$27</f>
        <v>1</v>
      </c>
      <c r="H27" s="17">
        <f>Intra!H27+Inter!H27+Foreign!H27</f>
        <v>560</v>
      </c>
      <c r="I27" s="18">
        <f>((SQRT((Intra!I27/1.645)^2+(Inter!I27/1.645)^2+(Foreign!I27/1.645)^2))*1.645)</f>
        <v>526.7352276049135</v>
      </c>
      <c r="K27" s="21"/>
    </row>
    <row r="28" spans="1:11" ht="14.25">
      <c r="A28" s="43" t="s">
        <v>22</v>
      </c>
      <c r="B28" s="9">
        <f>Intra!B28+Inter!B28+Foreign!B28</f>
        <v>336</v>
      </c>
      <c r="C28" s="10">
        <f>((SQRT((Intra!C28/1.645)^2+(Inter!C28/1.645)^2+(Foreign!C28/1.645)^2))*1.645)</f>
        <v>198.59758306686413</v>
      </c>
      <c r="D28" s="11">
        <f aca="true" t="shared" si="4" ref="D28:D36">B28/B$27</f>
        <v>0.15715622076707203</v>
      </c>
      <c r="E28" s="9">
        <f>Intra!E28+Inter!E28+Foreign!E28</f>
        <v>126</v>
      </c>
      <c r="F28" s="10">
        <f>((SQRT((Intra!F28/1.645)^2+(Inter!F28/1.645)^2+(Foreign!F28/1.645)^2))*1.645)</f>
        <v>86.70063436907483</v>
      </c>
      <c r="G28" s="1">
        <f aca="true" t="shared" si="5" ref="G28:G36">E28/E$27</f>
        <v>0.07984790874524715</v>
      </c>
      <c r="H28" s="17">
        <f>Intra!H28+Inter!H28+Foreign!H28</f>
        <v>210</v>
      </c>
      <c r="I28" s="18">
        <f>((SQRT((Intra!I28/1.645)^2+(Inter!I28/1.645)^2+(Foreign!I28/1.645)^2))*1.645)</f>
        <v>216.69794646004377</v>
      </c>
      <c r="K28" s="21"/>
    </row>
    <row r="29" spans="1:11" ht="14.25">
      <c r="A29" s="43" t="s">
        <v>23</v>
      </c>
      <c r="B29" s="9">
        <f>Intra!B29+Inter!B29+Foreign!B29</f>
        <v>356</v>
      </c>
      <c r="C29" s="10">
        <f>((SQRT((Intra!C29/1.645)^2+(Inter!C29/1.645)^2+(Foreign!C29/1.645)^2))*1.645)</f>
        <v>130.29965464267357</v>
      </c>
      <c r="D29" s="11">
        <f t="shared" si="4"/>
        <v>0.166510757717493</v>
      </c>
      <c r="E29" s="9">
        <f>Intra!E29+Inter!E29+Foreign!E29</f>
        <v>541</v>
      </c>
      <c r="F29" s="10">
        <f>((SQRT((Intra!F29/1.645)^2+(Inter!F29/1.645)^2+(Foreign!F29/1.645)^2))*1.645)</f>
        <v>245.96747752497683</v>
      </c>
      <c r="G29" s="1">
        <f t="shared" si="5"/>
        <v>0.3428390367553866</v>
      </c>
      <c r="H29" s="17">
        <f>Intra!H29+Inter!H29+Foreign!H29</f>
        <v>-185</v>
      </c>
      <c r="I29" s="18">
        <f>((SQRT((Intra!I29/1.645)^2+(Inter!I29/1.645)^2+(Foreign!I29/1.645)^2))*1.645)</f>
        <v>278.3487021704969</v>
      </c>
      <c r="K29" s="21"/>
    </row>
    <row r="30" spans="1:11" ht="14.25">
      <c r="A30" s="43" t="s">
        <v>14</v>
      </c>
      <c r="B30" s="9">
        <f>Intra!B30+Inter!B30+Foreign!B30</f>
        <v>164</v>
      </c>
      <c r="C30" s="10">
        <f>((SQRT((Intra!C30/1.645)^2+(Inter!C30/1.645)^2+(Foreign!C30/1.645)^2))*1.645)</f>
        <v>98.69650449737316</v>
      </c>
      <c r="D30" s="11">
        <f t="shared" si="4"/>
        <v>0.07670720299345182</v>
      </c>
      <c r="E30" s="9">
        <f>Intra!E30+Inter!E30+Foreign!E30</f>
        <v>138</v>
      </c>
      <c r="F30" s="10">
        <f>((SQRT((Intra!F30/1.645)^2+(Inter!F30/1.645)^2+(Foreign!F30/1.645)^2))*1.645)</f>
        <v>91.21403400793103</v>
      </c>
      <c r="G30" s="1">
        <f t="shared" si="5"/>
        <v>0.08745247148288973</v>
      </c>
      <c r="H30" s="17">
        <f>Intra!H30+Inter!H30+Foreign!H30</f>
        <v>26</v>
      </c>
      <c r="I30" s="18">
        <f>((SQRT((Intra!I30/1.645)^2+(Inter!I30/1.645)^2+(Foreign!I30/1.645)^2))*1.645)</f>
        <v>134.39121995130483</v>
      </c>
      <c r="K30" s="21"/>
    </row>
    <row r="31" spans="1:11" s="2" customFormat="1" ht="14.25">
      <c r="A31" s="43" t="s">
        <v>15</v>
      </c>
      <c r="B31" s="9">
        <f>Intra!B31+Inter!B31+Foreign!B31</f>
        <v>347</v>
      </c>
      <c r="C31" s="10">
        <f>((SQRT((Intra!C31/1.645)^2+(Inter!C31/1.645)^2+(Foreign!C31/1.645)^2))*1.645)</f>
        <v>163.11039206623224</v>
      </c>
      <c r="D31" s="11">
        <f t="shared" si="4"/>
        <v>0.16230121608980355</v>
      </c>
      <c r="E31" s="9">
        <f>Intra!E31+Inter!E31+Foreign!E31</f>
        <v>153</v>
      </c>
      <c r="F31" s="10">
        <f>((SQRT((Intra!F31/1.645)^2+(Inter!F31/1.645)^2+(Foreign!F31/1.645)^2))*1.645)</f>
        <v>75.45197147855052</v>
      </c>
      <c r="G31" s="1">
        <f t="shared" si="5"/>
        <v>0.09695817490494296</v>
      </c>
      <c r="H31" s="17">
        <f>Intra!H31+Inter!H31+Foreign!H31</f>
        <v>194</v>
      </c>
      <c r="I31" s="18">
        <f>((SQRT((Intra!I31/1.645)^2+(Inter!I31/1.645)^2+(Foreign!I31/1.645)^2))*1.645)</f>
        <v>179.71644332113854</v>
      </c>
      <c r="K31" s="21"/>
    </row>
    <row r="32" spans="1:11" s="2" customFormat="1" ht="14.25">
      <c r="A32" s="43" t="s">
        <v>16</v>
      </c>
      <c r="B32" s="9">
        <f>Intra!B32+Inter!B32+Foreign!B32</f>
        <v>277</v>
      </c>
      <c r="C32" s="10">
        <f>((SQRT((Intra!C32/1.645)^2+(Inter!C32/1.645)^2+(Foreign!C32/1.645)^2))*1.645)</f>
        <v>143.0978686074674</v>
      </c>
      <c r="D32" s="11">
        <f t="shared" si="4"/>
        <v>0.1295603367633302</v>
      </c>
      <c r="E32" s="9">
        <f>Intra!E32+Inter!E32+Foreign!E32</f>
        <v>218</v>
      </c>
      <c r="F32" s="10">
        <f>((SQRT((Intra!F32/1.645)^2+(Inter!F32/1.645)^2+(Foreign!F32/1.645)^2))*1.645)</f>
        <v>123.19902597017558</v>
      </c>
      <c r="G32" s="1">
        <f t="shared" si="5"/>
        <v>0.13814955640050697</v>
      </c>
      <c r="H32" s="17">
        <f>Intra!H32+Inter!H32+Foreign!H32</f>
        <v>59</v>
      </c>
      <c r="I32" s="18">
        <f>((SQRT((Intra!I32/1.645)^2+(Inter!I32/1.645)^2+(Foreign!I32/1.645)^2))*1.645)</f>
        <v>188.82531609929853</v>
      </c>
      <c r="K32" s="21"/>
    </row>
    <row r="33" spans="1:11" s="2" customFormat="1" ht="14.25">
      <c r="A33" s="43" t="s">
        <v>17</v>
      </c>
      <c r="B33" s="9">
        <f>Intra!B33+Inter!B33+Foreign!B33</f>
        <v>251</v>
      </c>
      <c r="C33" s="10">
        <f>((SQRT((Intra!C33/1.645)^2+(Inter!C33/1.645)^2+(Foreign!C33/1.645)^2))*1.645)</f>
        <v>121.68812596141005</v>
      </c>
      <c r="D33" s="11">
        <f t="shared" si="4"/>
        <v>0.11739943872778298</v>
      </c>
      <c r="E33" s="9">
        <f>Intra!E33+Inter!E33+Foreign!E33</f>
        <v>203</v>
      </c>
      <c r="F33" s="10">
        <f>((SQRT((Intra!F33/1.645)^2+(Inter!F33/1.645)^2+(Foreign!F33/1.645)^2))*1.645)</f>
        <v>110.46266337545912</v>
      </c>
      <c r="G33" s="1">
        <f t="shared" si="5"/>
        <v>0.12864385297845374</v>
      </c>
      <c r="H33" s="17">
        <f>Intra!H33+Inter!H33+Foreign!H33</f>
        <v>48</v>
      </c>
      <c r="I33" s="18">
        <f>((SQRT((Intra!I33/1.645)^2+(Inter!I33/1.645)^2+(Foreign!I33/1.645)^2))*1.645)</f>
        <v>164.3471934655411</v>
      </c>
      <c r="K33" s="21"/>
    </row>
    <row r="34" spans="1:11" s="2" customFormat="1" ht="14.25">
      <c r="A34" s="43" t="s">
        <v>24</v>
      </c>
      <c r="B34" s="9">
        <f>Intra!B34+Inter!B34+Foreign!B34</f>
        <v>191</v>
      </c>
      <c r="C34" s="10">
        <f>((SQRT((Intra!C34/1.645)^2+(Inter!C34/1.645)^2+(Foreign!C34/1.645)^2))*1.645)</f>
        <v>116.8289347721702</v>
      </c>
      <c r="D34" s="11">
        <f t="shared" si="4"/>
        <v>0.08933582787652011</v>
      </c>
      <c r="E34" s="9">
        <f>Intra!E34+Inter!E34+Foreign!E34</f>
        <v>120</v>
      </c>
      <c r="F34" s="10">
        <f>((SQRT((Intra!F34/1.645)^2+(Inter!F34/1.645)^2+(Foreign!F34/1.645)^2))*1.645)</f>
        <v>112</v>
      </c>
      <c r="G34" s="1">
        <f t="shared" si="5"/>
        <v>0.07604562737642585</v>
      </c>
      <c r="H34" s="17">
        <f>Intra!H34+Inter!H34+Foreign!H34</f>
        <v>71</v>
      </c>
      <c r="I34" s="18">
        <f>((SQRT((Intra!I34/1.645)^2+(Inter!I34/1.645)^2+(Foreign!I34/1.645)^2))*1.645)</f>
        <v>161.8425160456918</v>
      </c>
      <c r="K34" s="21"/>
    </row>
    <row r="35" spans="1:11" s="2" customFormat="1" ht="14.25">
      <c r="A35" s="43" t="s">
        <v>25</v>
      </c>
      <c r="B35" s="9">
        <f>Intra!B35+Inter!B35+Foreign!B35</f>
        <v>68</v>
      </c>
      <c r="C35" s="10">
        <f>((SQRT((Intra!C35/1.645)^2+(Inter!C35/1.645)^2+(Foreign!C35/1.645)^2))*1.645)</f>
        <v>53.150729063673246</v>
      </c>
      <c r="D35" s="11">
        <f t="shared" si="4"/>
        <v>0.031805425631431246</v>
      </c>
      <c r="E35" s="9">
        <f>Intra!E35+Inter!E35+Foreign!E35</f>
        <v>42</v>
      </c>
      <c r="F35" s="10">
        <f>((SQRT((Intra!F35/1.645)^2+(Inter!F35/1.645)^2+(Foreign!F35/1.645)^2))*1.645)</f>
        <v>47.50789408087881</v>
      </c>
      <c r="G35" s="1">
        <f t="shared" si="5"/>
        <v>0.026615969581749048</v>
      </c>
      <c r="H35" s="17">
        <f>Intra!H35+Inter!H35+Foreign!H35</f>
        <v>26</v>
      </c>
      <c r="I35" s="18">
        <f>((SQRT((Intra!I35/1.645)^2+(Inter!I35/1.645)^2+(Foreign!I35/1.645)^2))*1.645)</f>
        <v>71.28814768248645</v>
      </c>
      <c r="K35" s="21"/>
    </row>
    <row r="36" spans="1:11" s="2" customFormat="1" ht="14.25">
      <c r="A36" s="43" t="s">
        <v>26</v>
      </c>
      <c r="B36" s="9">
        <f>Intra!B36+Inter!B36+Foreign!B36</f>
        <v>148</v>
      </c>
      <c r="C36" s="10">
        <f>((SQRT((Intra!C36/1.645)^2+(Inter!C36/1.645)^2+(Foreign!C36/1.645)^2))*1.645)</f>
        <v>89.49301648732151</v>
      </c>
      <c r="D36" s="11">
        <f t="shared" si="4"/>
        <v>0.06922357343311505</v>
      </c>
      <c r="E36" s="9">
        <f>Intra!E36+Inter!E36+Foreign!E36</f>
        <v>37</v>
      </c>
      <c r="F36" s="10">
        <f>((SQRT((Intra!F36/1.645)^2+(Inter!F36/1.645)^2+(Foreign!F36/1.645)^2))*1.645)</f>
        <v>33.61547262794322</v>
      </c>
      <c r="G36" s="1">
        <f t="shared" si="5"/>
        <v>0.023447401774397972</v>
      </c>
      <c r="H36" s="17">
        <f>Intra!H36+Inter!H36+Foreign!H36</f>
        <v>111</v>
      </c>
      <c r="I36" s="18">
        <f>((SQRT((Intra!I36/1.645)^2+(Inter!I36/1.645)^2+(Foreign!I36/1.645)^2))*1.645)</f>
        <v>95.59811713627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1152</v>
      </c>
      <c r="C7" s="19">
        <v>268</v>
      </c>
      <c r="D7" s="11">
        <f aca="true" t="shared" si="0" ref="D7:D12">B7/B$7</f>
        <v>1</v>
      </c>
      <c r="E7" s="9">
        <v>668</v>
      </c>
      <c r="F7" s="10">
        <v>233</v>
      </c>
      <c r="G7" s="1">
        <f aca="true" t="shared" si="1" ref="G7:G12">E7/E$7</f>
        <v>1</v>
      </c>
      <c r="H7" s="17">
        <f aca="true" t="shared" si="2" ref="H7:H12">B7-E7</f>
        <v>484</v>
      </c>
      <c r="I7" s="18">
        <f aca="true" t="shared" si="3" ref="I7:I12">((SQRT((C7/1.645)^2+(F7/1.645)^2)))*1.645</f>
        <v>355.12392203285884</v>
      </c>
    </row>
    <row r="8" spans="1:9" ht="14.25">
      <c r="A8" s="37" t="s">
        <v>8</v>
      </c>
      <c r="B8" s="9">
        <v>122</v>
      </c>
      <c r="C8" s="19">
        <v>72</v>
      </c>
      <c r="D8" s="11">
        <f t="shared" si="0"/>
        <v>0.10590277777777778</v>
      </c>
      <c r="E8" s="9">
        <v>62</v>
      </c>
      <c r="F8" s="10">
        <v>59</v>
      </c>
      <c r="G8" s="1">
        <f t="shared" si="1"/>
        <v>0.09281437125748503</v>
      </c>
      <c r="H8" s="17">
        <f t="shared" si="2"/>
        <v>60</v>
      </c>
      <c r="I8" s="18">
        <f t="shared" si="3"/>
        <v>93.0859817588019</v>
      </c>
    </row>
    <row r="9" spans="1:9" ht="14.25">
      <c r="A9" s="37" t="s">
        <v>9</v>
      </c>
      <c r="B9" s="9">
        <v>509</v>
      </c>
      <c r="C9" s="10">
        <v>177</v>
      </c>
      <c r="D9" s="11">
        <f t="shared" si="0"/>
        <v>0.4418402777777778</v>
      </c>
      <c r="E9" s="9">
        <v>190</v>
      </c>
      <c r="F9" s="10">
        <v>147</v>
      </c>
      <c r="G9" s="1">
        <f t="shared" si="1"/>
        <v>0.2844311377245509</v>
      </c>
      <c r="H9" s="17">
        <f t="shared" si="2"/>
        <v>319</v>
      </c>
      <c r="I9" s="18">
        <f t="shared" si="3"/>
        <v>230.08259386576813</v>
      </c>
    </row>
    <row r="10" spans="1:9" ht="14.25">
      <c r="A10" s="37" t="s">
        <v>10</v>
      </c>
      <c r="B10" s="9">
        <v>331</v>
      </c>
      <c r="C10" s="19">
        <v>160</v>
      </c>
      <c r="D10" s="11">
        <f t="shared" si="0"/>
        <v>0.2873263888888889</v>
      </c>
      <c r="E10" s="9">
        <v>172</v>
      </c>
      <c r="F10" s="10">
        <v>101</v>
      </c>
      <c r="G10" s="1">
        <f t="shared" si="1"/>
        <v>0.25748502994011974</v>
      </c>
      <c r="H10" s="17">
        <f t="shared" si="2"/>
        <v>159</v>
      </c>
      <c r="I10" s="18">
        <f t="shared" si="3"/>
        <v>189.2115218479044</v>
      </c>
    </row>
    <row r="11" spans="1:9" ht="14.25">
      <c r="A11" s="37" t="s">
        <v>11</v>
      </c>
      <c r="B11" s="9">
        <v>121</v>
      </c>
      <c r="C11" s="10">
        <v>84</v>
      </c>
      <c r="D11" s="11">
        <f t="shared" si="0"/>
        <v>0.10503472222222222</v>
      </c>
      <c r="E11" s="9">
        <v>218</v>
      </c>
      <c r="F11" s="10">
        <v>135</v>
      </c>
      <c r="G11" s="1">
        <f t="shared" si="1"/>
        <v>0.3263473053892216</v>
      </c>
      <c r="H11" s="17">
        <f t="shared" si="2"/>
        <v>-97</v>
      </c>
      <c r="I11" s="18">
        <f t="shared" si="3"/>
        <v>159</v>
      </c>
    </row>
    <row r="12" spans="1:9" ht="14.25">
      <c r="A12" s="37" t="s">
        <v>12</v>
      </c>
      <c r="B12" s="9">
        <v>69</v>
      </c>
      <c r="C12" s="10">
        <v>54</v>
      </c>
      <c r="D12" s="11">
        <f t="shared" si="0"/>
        <v>0.059895833333333336</v>
      </c>
      <c r="E12" s="9">
        <v>26</v>
      </c>
      <c r="F12" s="10">
        <v>28</v>
      </c>
      <c r="G12" s="1">
        <f t="shared" si="1"/>
        <v>0.038922155688622756</v>
      </c>
      <c r="H12" s="17">
        <f t="shared" si="2"/>
        <v>43</v>
      </c>
      <c r="I12" s="18">
        <f t="shared" si="3"/>
        <v>60.8276253029822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1878</v>
      </c>
      <c r="C15" s="10">
        <v>563</v>
      </c>
      <c r="D15" s="11">
        <f>B15/B$15</f>
        <v>1</v>
      </c>
      <c r="E15" s="9">
        <v>1243</v>
      </c>
      <c r="F15" s="10">
        <v>583</v>
      </c>
      <c r="G15" s="1">
        <f>E15/E$15</f>
        <v>1</v>
      </c>
      <c r="H15" s="17">
        <f>B15-E15</f>
        <v>635</v>
      </c>
      <c r="I15" s="18">
        <f aca="true" t="shared" si="4" ref="I15:I24">((SQRT((C15/1.645)^2+(F15/1.645)^2)))*1.645</f>
        <v>810.4677661696362</v>
      </c>
    </row>
    <row r="16" spans="1:9" ht="14.25">
      <c r="A16" s="37" t="s">
        <v>13</v>
      </c>
      <c r="B16" s="9">
        <v>0</v>
      </c>
      <c r="C16" s="10">
        <v>0</v>
      </c>
      <c r="D16" s="11">
        <f aca="true" t="shared" si="5" ref="D16:D24">B16/B$15</f>
        <v>0</v>
      </c>
      <c r="E16" s="9">
        <v>210</v>
      </c>
      <c r="F16" s="10">
        <v>169</v>
      </c>
      <c r="G16" s="1">
        <f aca="true" t="shared" si="6" ref="G16:G24">E16/E$15</f>
        <v>0.16894609814963799</v>
      </c>
      <c r="H16" s="17">
        <f aca="true" t="shared" si="7" ref="H16:H24">B16-E16</f>
        <v>-210</v>
      </c>
      <c r="I16" s="18">
        <f t="shared" si="4"/>
        <v>169</v>
      </c>
    </row>
    <row r="17" spans="1:9" ht="14.25">
      <c r="A17" s="37" t="s">
        <v>14</v>
      </c>
      <c r="B17" s="9">
        <v>28</v>
      </c>
      <c r="C17" s="10">
        <v>43</v>
      </c>
      <c r="D17" s="11">
        <f t="shared" si="5"/>
        <v>0.014909478168264111</v>
      </c>
      <c r="E17" s="9">
        <v>31</v>
      </c>
      <c r="F17" s="10">
        <v>46</v>
      </c>
      <c r="G17" s="1">
        <f t="shared" si="6"/>
        <v>0.0249396621078037</v>
      </c>
      <c r="H17" s="17">
        <f t="shared" si="7"/>
        <v>-3</v>
      </c>
      <c r="I17" s="18">
        <f t="shared" si="4"/>
        <v>62.968245965724655</v>
      </c>
    </row>
    <row r="18" spans="1:9" ht="14.25">
      <c r="A18" s="37" t="s">
        <v>15</v>
      </c>
      <c r="B18" s="9">
        <v>15</v>
      </c>
      <c r="C18" s="10">
        <v>18</v>
      </c>
      <c r="D18" s="11">
        <f t="shared" si="5"/>
        <v>0.007987220447284345</v>
      </c>
      <c r="E18" s="9">
        <v>31</v>
      </c>
      <c r="F18" s="10">
        <v>29</v>
      </c>
      <c r="G18" s="1">
        <f t="shared" si="6"/>
        <v>0.0249396621078037</v>
      </c>
      <c r="H18" s="17">
        <f t="shared" si="7"/>
        <v>-16</v>
      </c>
      <c r="I18" s="18">
        <f t="shared" si="4"/>
        <v>34.132096331752024</v>
      </c>
    </row>
    <row r="19" spans="1:9" ht="14.25">
      <c r="A19" s="37" t="s">
        <v>16</v>
      </c>
      <c r="B19" s="9">
        <v>601</v>
      </c>
      <c r="C19" s="10">
        <v>380</v>
      </c>
      <c r="D19" s="11">
        <f t="shared" si="5"/>
        <v>0.3200212992545261</v>
      </c>
      <c r="E19" s="9">
        <v>186</v>
      </c>
      <c r="F19" s="10">
        <v>162</v>
      </c>
      <c r="G19" s="1">
        <f t="shared" si="6"/>
        <v>0.14963797264682221</v>
      </c>
      <c r="H19" s="17">
        <f t="shared" si="7"/>
        <v>415</v>
      </c>
      <c r="I19" s="18">
        <f t="shared" si="4"/>
        <v>413.09078905247935</v>
      </c>
    </row>
    <row r="20" spans="1:9" ht="14.25">
      <c r="A20" s="37" t="s">
        <v>17</v>
      </c>
      <c r="B20" s="9">
        <v>544</v>
      </c>
      <c r="C20" s="10">
        <v>333</v>
      </c>
      <c r="D20" s="11">
        <f t="shared" si="5"/>
        <v>0.2896698615548456</v>
      </c>
      <c r="E20" s="9">
        <v>102</v>
      </c>
      <c r="F20" s="10">
        <v>75</v>
      </c>
      <c r="G20" s="1">
        <f t="shared" si="6"/>
        <v>0.08205953338696702</v>
      </c>
      <c r="H20" s="17">
        <f t="shared" si="7"/>
        <v>442</v>
      </c>
      <c r="I20" s="18">
        <f t="shared" si="4"/>
        <v>341.3414712571563</v>
      </c>
    </row>
    <row r="21" spans="1:9" ht="14.25">
      <c r="A21" s="37" t="s">
        <v>18</v>
      </c>
      <c r="B21" s="9">
        <v>252</v>
      </c>
      <c r="C21" s="10">
        <v>153</v>
      </c>
      <c r="D21" s="11">
        <f t="shared" si="5"/>
        <v>0.134185303514377</v>
      </c>
      <c r="E21" s="9">
        <v>522</v>
      </c>
      <c r="F21" s="10">
        <v>513</v>
      </c>
      <c r="G21" s="1">
        <f t="shared" si="6"/>
        <v>0.41995172968624295</v>
      </c>
      <c r="H21" s="17">
        <f t="shared" si="7"/>
        <v>-270</v>
      </c>
      <c r="I21" s="18">
        <f t="shared" si="4"/>
        <v>535.3298048866699</v>
      </c>
    </row>
    <row r="22" spans="1:9" ht="14.25">
      <c r="A22" s="37" t="s">
        <v>19</v>
      </c>
      <c r="B22" s="9">
        <v>146</v>
      </c>
      <c r="C22" s="10">
        <v>106</v>
      </c>
      <c r="D22" s="11">
        <f t="shared" si="5"/>
        <v>0.0777422790202343</v>
      </c>
      <c r="E22" s="9">
        <v>17</v>
      </c>
      <c r="F22" s="10">
        <v>23</v>
      </c>
      <c r="G22" s="1">
        <f t="shared" si="6"/>
        <v>0.013676588897827836</v>
      </c>
      <c r="H22" s="17">
        <f t="shared" si="7"/>
        <v>129</v>
      </c>
      <c r="I22" s="18">
        <f t="shared" si="4"/>
        <v>108.4665847162157</v>
      </c>
    </row>
    <row r="23" spans="1:9" ht="14.25">
      <c r="A23" s="37" t="s">
        <v>20</v>
      </c>
      <c r="B23" s="9">
        <v>189</v>
      </c>
      <c r="C23" s="10">
        <v>131</v>
      </c>
      <c r="D23" s="11">
        <f t="shared" si="5"/>
        <v>0.10063897763578275</v>
      </c>
      <c r="E23" s="9">
        <v>80</v>
      </c>
      <c r="F23" s="10">
        <v>72</v>
      </c>
      <c r="G23" s="1">
        <f t="shared" si="6"/>
        <v>0.06436041834271923</v>
      </c>
      <c r="H23" s="17">
        <f t="shared" si="7"/>
        <v>109</v>
      </c>
      <c r="I23" s="18">
        <f t="shared" si="4"/>
        <v>149.4824404403407</v>
      </c>
    </row>
    <row r="24" spans="1:9" ht="14.25">
      <c r="A24" s="37" t="s">
        <v>21</v>
      </c>
      <c r="B24" s="9">
        <v>103</v>
      </c>
      <c r="C24" s="10">
        <v>84</v>
      </c>
      <c r="D24" s="11">
        <f t="shared" si="5"/>
        <v>0.05484558040468584</v>
      </c>
      <c r="E24" s="9">
        <v>64</v>
      </c>
      <c r="F24" s="10">
        <v>89</v>
      </c>
      <c r="G24" s="1">
        <f t="shared" si="6"/>
        <v>0.05148833467417538</v>
      </c>
      <c r="H24" s="17">
        <f t="shared" si="7"/>
        <v>39</v>
      </c>
      <c r="I24" s="18">
        <f t="shared" si="4"/>
        <v>122.38055401083949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1540</v>
      </c>
      <c r="C27" s="10">
        <v>305</v>
      </c>
      <c r="D27" s="1">
        <f>B27/B$27</f>
        <v>1</v>
      </c>
      <c r="E27" s="9">
        <v>1210</v>
      </c>
      <c r="F27" s="10">
        <v>319</v>
      </c>
      <c r="G27" s="1">
        <f>E27/E$27</f>
        <v>1</v>
      </c>
      <c r="H27" s="17">
        <f>B27-E27</f>
        <v>330</v>
      </c>
      <c r="I27" s="18">
        <f>((SQRT((C27/1.645)^2+(F27/1.645)^2)))*1.645</f>
        <v>441.34566951540376</v>
      </c>
    </row>
    <row r="28" spans="1:9" ht="14.25">
      <c r="A28" s="37" t="s">
        <v>22</v>
      </c>
      <c r="B28" s="9">
        <v>148</v>
      </c>
      <c r="C28" s="10">
        <v>88</v>
      </c>
      <c r="D28" s="1">
        <f aca="true" t="shared" si="8" ref="D28:D36">B28/B$27</f>
        <v>0.09610389610389611</v>
      </c>
      <c r="E28" s="9">
        <v>119</v>
      </c>
      <c r="F28" s="10">
        <v>86</v>
      </c>
      <c r="G28" s="1">
        <f aca="true" t="shared" si="9" ref="G28:G36">E28/E$27</f>
        <v>0.09834710743801653</v>
      </c>
      <c r="H28" s="17">
        <f>B28-E28</f>
        <v>29</v>
      </c>
      <c r="I28" s="18">
        <f aca="true" t="shared" si="10" ref="I28:I36">((SQRT((C28/1.645)^2+(F28/1.645)^2)))*1.645</f>
        <v>123.04470732217618</v>
      </c>
    </row>
    <row r="29" spans="1:9" ht="14.25">
      <c r="A29" s="37" t="s">
        <v>23</v>
      </c>
      <c r="B29" s="9">
        <v>304</v>
      </c>
      <c r="C29" s="10">
        <v>123</v>
      </c>
      <c r="D29" s="1">
        <f t="shared" si="8"/>
        <v>0.1974025974025974</v>
      </c>
      <c r="E29" s="9">
        <v>386</v>
      </c>
      <c r="F29" s="10">
        <v>220</v>
      </c>
      <c r="G29" s="1">
        <f t="shared" si="9"/>
        <v>0.31900826446280994</v>
      </c>
      <c r="H29" s="17">
        <f aca="true" t="shared" si="11" ref="H29:H36">B29-E29</f>
        <v>-82</v>
      </c>
      <c r="I29" s="18">
        <f t="shared" si="10"/>
        <v>252.04959829366913</v>
      </c>
    </row>
    <row r="30" spans="1:9" ht="14.25">
      <c r="A30" s="37" t="s">
        <v>14</v>
      </c>
      <c r="B30" s="9">
        <v>106</v>
      </c>
      <c r="C30" s="10">
        <v>64</v>
      </c>
      <c r="D30" s="1">
        <f t="shared" si="8"/>
        <v>0.06883116883116883</v>
      </c>
      <c r="E30" s="9">
        <v>63</v>
      </c>
      <c r="F30" s="10">
        <v>56</v>
      </c>
      <c r="G30" s="1">
        <f t="shared" si="9"/>
        <v>0.05206611570247934</v>
      </c>
      <c r="H30" s="17">
        <f t="shared" si="11"/>
        <v>43</v>
      </c>
      <c r="I30" s="18">
        <f t="shared" si="10"/>
        <v>85.04116650187719</v>
      </c>
    </row>
    <row r="31" spans="1:9" ht="14.25">
      <c r="A31" s="37" t="s">
        <v>15</v>
      </c>
      <c r="B31" s="9">
        <v>247</v>
      </c>
      <c r="C31" s="10">
        <v>141</v>
      </c>
      <c r="D31" s="1">
        <f t="shared" si="8"/>
        <v>0.1603896103896104</v>
      </c>
      <c r="E31" s="9">
        <v>100</v>
      </c>
      <c r="F31" s="10">
        <v>62</v>
      </c>
      <c r="G31" s="1">
        <f t="shared" si="9"/>
        <v>0.08264462809917356</v>
      </c>
      <c r="H31" s="17">
        <f t="shared" si="11"/>
        <v>147</v>
      </c>
      <c r="I31" s="18">
        <f t="shared" si="10"/>
        <v>154.02921800749363</v>
      </c>
    </row>
    <row r="32" spans="1:9" ht="14.25">
      <c r="A32" s="37" t="s">
        <v>16</v>
      </c>
      <c r="B32" s="9">
        <v>250</v>
      </c>
      <c r="C32" s="10">
        <v>139</v>
      </c>
      <c r="D32" s="1">
        <f t="shared" si="8"/>
        <v>0.16233766233766234</v>
      </c>
      <c r="E32" s="9">
        <v>213</v>
      </c>
      <c r="F32" s="10">
        <v>123</v>
      </c>
      <c r="G32" s="1">
        <f t="shared" si="9"/>
        <v>0.17603305785123968</v>
      </c>
      <c r="H32" s="17">
        <f t="shared" si="11"/>
        <v>37</v>
      </c>
      <c r="I32" s="18">
        <f t="shared" si="10"/>
        <v>185.60711193270586</v>
      </c>
    </row>
    <row r="33" spans="1:9" ht="14.25">
      <c r="A33" s="37" t="s">
        <v>17</v>
      </c>
      <c r="B33" s="9">
        <v>222</v>
      </c>
      <c r="C33" s="10">
        <v>118</v>
      </c>
      <c r="D33" s="1">
        <f t="shared" si="8"/>
        <v>0.14415584415584415</v>
      </c>
      <c r="E33" s="9">
        <v>171</v>
      </c>
      <c r="F33" s="10">
        <v>99</v>
      </c>
      <c r="G33" s="1">
        <f t="shared" si="9"/>
        <v>0.14132231404958678</v>
      </c>
      <c r="H33" s="17">
        <f t="shared" si="11"/>
        <v>51</v>
      </c>
      <c r="I33" s="18">
        <f t="shared" si="10"/>
        <v>154.02921800749365</v>
      </c>
    </row>
    <row r="34" spans="1:9" ht="14.25">
      <c r="A34" s="37" t="s">
        <v>24</v>
      </c>
      <c r="B34" s="9">
        <v>99</v>
      </c>
      <c r="C34" s="10">
        <v>68</v>
      </c>
      <c r="D34" s="1">
        <f t="shared" si="8"/>
        <v>0.06428571428571428</v>
      </c>
      <c r="E34" s="9">
        <v>120</v>
      </c>
      <c r="F34" s="10">
        <v>112</v>
      </c>
      <c r="G34" s="1">
        <f t="shared" si="9"/>
        <v>0.09917355371900827</v>
      </c>
      <c r="H34" s="17">
        <f t="shared" si="11"/>
        <v>-21</v>
      </c>
      <c r="I34" s="18">
        <f t="shared" si="10"/>
        <v>131.02671483327362</v>
      </c>
    </row>
    <row r="35" spans="1:9" ht="14.25">
      <c r="A35" s="37" t="s">
        <v>25</v>
      </c>
      <c r="B35" s="9">
        <v>34</v>
      </c>
      <c r="C35" s="10">
        <v>35</v>
      </c>
      <c r="D35" s="1">
        <f t="shared" si="8"/>
        <v>0.02207792207792208</v>
      </c>
      <c r="E35" s="9">
        <v>27</v>
      </c>
      <c r="F35" s="10">
        <v>41</v>
      </c>
      <c r="G35" s="1">
        <f t="shared" si="9"/>
        <v>0.02231404958677686</v>
      </c>
      <c r="H35" s="17">
        <f t="shared" si="11"/>
        <v>7</v>
      </c>
      <c r="I35" s="18">
        <f t="shared" si="10"/>
        <v>53.907327887774215</v>
      </c>
    </row>
    <row r="36" spans="1:9" ht="14.25">
      <c r="A36" s="37" t="s">
        <v>26</v>
      </c>
      <c r="B36" s="9">
        <v>130</v>
      </c>
      <c r="C36" s="10">
        <v>85</v>
      </c>
      <c r="D36" s="1">
        <f t="shared" si="8"/>
        <v>0.08441558441558442</v>
      </c>
      <c r="E36" s="9">
        <v>11</v>
      </c>
      <c r="F36" s="10">
        <v>17</v>
      </c>
      <c r="G36" s="1">
        <f t="shared" si="9"/>
        <v>0.00909090909090909</v>
      </c>
      <c r="H36" s="17">
        <f t="shared" si="11"/>
        <v>119</v>
      </c>
      <c r="I36" s="18">
        <f t="shared" si="10"/>
        <v>86.68333173107735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Worcester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290</v>
      </c>
      <c r="C7" s="19">
        <v>142</v>
      </c>
      <c r="D7" s="11">
        <f aca="true" t="shared" si="0" ref="D7:D12">B7/B$7</f>
        <v>1</v>
      </c>
      <c r="E7" s="9">
        <v>261</v>
      </c>
      <c r="F7" s="19">
        <v>132</v>
      </c>
      <c r="G7" s="1">
        <f aca="true" t="shared" si="1" ref="G7:G12">E7/E$7</f>
        <v>1</v>
      </c>
      <c r="H7" s="17">
        <f aca="true" t="shared" si="2" ref="H7:H12">B7-E7</f>
        <v>29</v>
      </c>
      <c r="I7" s="18">
        <f aca="true" t="shared" si="3" ref="I7:I12">((SQRT((C7/1.645)^2+(F7/1.645)^2)))*1.645</f>
        <v>193.8762491900439</v>
      </c>
    </row>
    <row r="8" spans="1:9" ht="14.25">
      <c r="A8" s="31" t="s">
        <v>8</v>
      </c>
      <c r="B8" s="19">
        <v>0</v>
      </c>
      <c r="C8" s="19">
        <v>0</v>
      </c>
      <c r="D8" s="11">
        <f t="shared" si="0"/>
        <v>0</v>
      </c>
      <c r="E8" s="20">
        <v>66</v>
      </c>
      <c r="F8" s="19">
        <v>52</v>
      </c>
      <c r="G8" s="1">
        <f t="shared" si="1"/>
        <v>0.25287356321839083</v>
      </c>
      <c r="H8" s="17">
        <f t="shared" si="2"/>
        <v>-66</v>
      </c>
      <c r="I8" s="18">
        <f t="shared" si="3"/>
        <v>52</v>
      </c>
    </row>
    <row r="9" spans="1:9" ht="14.25">
      <c r="A9" s="31" t="s">
        <v>9</v>
      </c>
      <c r="B9" s="9">
        <v>126</v>
      </c>
      <c r="C9" s="10">
        <v>105</v>
      </c>
      <c r="D9" s="11">
        <f t="shared" si="0"/>
        <v>0.43448275862068964</v>
      </c>
      <c r="E9" s="9">
        <v>37</v>
      </c>
      <c r="F9" s="10">
        <v>32</v>
      </c>
      <c r="G9" s="1">
        <f t="shared" si="1"/>
        <v>0.1417624521072797</v>
      </c>
      <c r="H9" s="17">
        <f t="shared" si="2"/>
        <v>89</v>
      </c>
      <c r="I9" s="18">
        <f t="shared" si="3"/>
        <v>109.7679370308106</v>
      </c>
    </row>
    <row r="10" spans="1:9" ht="14.25">
      <c r="A10" s="31" t="s">
        <v>10</v>
      </c>
      <c r="B10" s="19">
        <v>74</v>
      </c>
      <c r="C10" s="19">
        <v>74</v>
      </c>
      <c r="D10" s="11">
        <f t="shared" si="0"/>
        <v>0.25517241379310346</v>
      </c>
      <c r="E10" s="20">
        <v>16</v>
      </c>
      <c r="F10" s="19">
        <v>21</v>
      </c>
      <c r="G10" s="1">
        <f t="shared" si="1"/>
        <v>0.06130268199233716</v>
      </c>
      <c r="H10" s="17">
        <f t="shared" si="2"/>
        <v>58</v>
      </c>
      <c r="I10" s="18">
        <f t="shared" si="3"/>
        <v>76.92203845452876</v>
      </c>
    </row>
    <row r="11" spans="1:9" ht="14.25">
      <c r="A11" s="31" t="s">
        <v>11</v>
      </c>
      <c r="B11" s="9">
        <v>50</v>
      </c>
      <c r="C11" s="10">
        <v>48</v>
      </c>
      <c r="D11" s="11">
        <f t="shared" si="0"/>
        <v>0.1724137931034483</v>
      </c>
      <c r="E11" s="9">
        <v>133</v>
      </c>
      <c r="F11" s="10">
        <v>115</v>
      </c>
      <c r="G11" s="1">
        <f t="shared" si="1"/>
        <v>0.5095785440613027</v>
      </c>
      <c r="H11" s="17">
        <f t="shared" si="2"/>
        <v>-83</v>
      </c>
      <c r="I11" s="18">
        <f t="shared" si="3"/>
        <v>124.61540835707278</v>
      </c>
    </row>
    <row r="12" spans="1:9" ht="14.25">
      <c r="A12" s="31" t="s">
        <v>12</v>
      </c>
      <c r="B12" s="9">
        <v>40</v>
      </c>
      <c r="C12" s="10">
        <v>37</v>
      </c>
      <c r="D12" s="11">
        <f t="shared" si="0"/>
        <v>0.13793103448275862</v>
      </c>
      <c r="E12" s="9">
        <v>9</v>
      </c>
      <c r="F12" s="10">
        <v>14</v>
      </c>
      <c r="G12" s="1">
        <f t="shared" si="1"/>
        <v>0.034482758620689655</v>
      </c>
      <c r="H12" s="17">
        <f t="shared" si="2"/>
        <v>31</v>
      </c>
      <c r="I12" s="18">
        <f t="shared" si="3"/>
        <v>39.56008088970497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501</v>
      </c>
      <c r="C15" s="10">
        <v>293</v>
      </c>
      <c r="D15" s="11">
        <f>B15/B$15</f>
        <v>1</v>
      </c>
      <c r="E15" s="9">
        <v>314</v>
      </c>
      <c r="F15" s="10">
        <v>194</v>
      </c>
      <c r="G15" s="1">
        <f>E15/E$15</f>
        <v>1</v>
      </c>
      <c r="H15" s="17">
        <f>B15-E15</f>
        <v>187</v>
      </c>
      <c r="I15" s="18">
        <f aca="true" t="shared" si="4" ref="I15:I22">((SQRT((C15/1.645)^2+(F15/1.645)^2)))*1.645</f>
        <v>351.4043255283008</v>
      </c>
    </row>
    <row r="16" spans="1:9" ht="14.25">
      <c r="A16" s="31" t="s">
        <v>13</v>
      </c>
      <c r="B16" s="9">
        <v>0</v>
      </c>
      <c r="C16" s="10">
        <v>0</v>
      </c>
      <c r="D16" s="11">
        <f aca="true" t="shared" si="5" ref="D16:D22">B16/B$15</f>
        <v>0</v>
      </c>
      <c r="E16" s="9">
        <v>4</v>
      </c>
      <c r="F16" s="10">
        <v>6</v>
      </c>
      <c r="G16" s="1">
        <f aca="true" t="shared" si="6" ref="G16:G24">E16/E$15</f>
        <v>0.012738853503184714</v>
      </c>
      <c r="H16" s="17">
        <f aca="true" t="shared" si="7" ref="H16:H22">B16-E16</f>
        <v>-4</v>
      </c>
      <c r="I16" s="18">
        <f t="shared" si="4"/>
        <v>6</v>
      </c>
    </row>
    <row r="17" spans="1:9" ht="14.25">
      <c r="A17" s="31" t="s">
        <v>14</v>
      </c>
      <c r="B17" s="9">
        <v>0</v>
      </c>
      <c r="C17" s="10">
        <v>0</v>
      </c>
      <c r="D17" s="11">
        <f t="shared" si="5"/>
        <v>0</v>
      </c>
      <c r="E17" s="9">
        <v>0</v>
      </c>
      <c r="F17" s="10">
        <v>0</v>
      </c>
      <c r="G17" s="1">
        <f t="shared" si="6"/>
        <v>0</v>
      </c>
      <c r="H17" s="17">
        <f t="shared" si="7"/>
        <v>0</v>
      </c>
      <c r="I17" s="18">
        <f t="shared" si="4"/>
        <v>0</v>
      </c>
    </row>
    <row r="18" spans="1:9" ht="14.25">
      <c r="A18" s="31" t="s">
        <v>15</v>
      </c>
      <c r="B18" s="9">
        <v>183</v>
      </c>
      <c r="C18" s="10">
        <v>245</v>
      </c>
      <c r="D18" s="11">
        <f t="shared" si="5"/>
        <v>0.3652694610778443</v>
      </c>
      <c r="E18" s="9">
        <v>43</v>
      </c>
      <c r="F18" s="10">
        <v>48</v>
      </c>
      <c r="G18" s="1">
        <f t="shared" si="6"/>
        <v>0.13694267515923567</v>
      </c>
      <c r="H18" s="17">
        <f t="shared" si="7"/>
        <v>140</v>
      </c>
      <c r="I18" s="18">
        <f t="shared" si="4"/>
        <v>249.65776575143818</v>
      </c>
    </row>
    <row r="19" spans="1:9" ht="14.25">
      <c r="A19" s="31" t="s">
        <v>16</v>
      </c>
      <c r="B19" s="9">
        <v>49</v>
      </c>
      <c r="C19" s="10">
        <v>73</v>
      </c>
      <c r="D19" s="11">
        <f t="shared" si="5"/>
        <v>0.09780439121756487</v>
      </c>
      <c r="E19" s="9">
        <v>50</v>
      </c>
      <c r="F19" s="10">
        <v>73</v>
      </c>
      <c r="G19" s="1">
        <f t="shared" si="6"/>
        <v>0.1592356687898089</v>
      </c>
      <c r="H19" s="17">
        <f t="shared" si="7"/>
        <v>-1</v>
      </c>
      <c r="I19" s="18">
        <f t="shared" si="4"/>
        <v>103.23759005323593</v>
      </c>
    </row>
    <row r="20" spans="1:9" ht="14.25">
      <c r="A20" s="31" t="s">
        <v>17</v>
      </c>
      <c r="B20" s="9">
        <v>20</v>
      </c>
      <c r="C20" s="10">
        <v>33</v>
      </c>
      <c r="D20" s="11">
        <f t="shared" si="5"/>
        <v>0.03992015968063872</v>
      </c>
      <c r="E20" s="9">
        <v>116</v>
      </c>
      <c r="F20" s="10">
        <v>158</v>
      </c>
      <c r="G20" s="1">
        <f t="shared" si="6"/>
        <v>0.36942675159235666</v>
      </c>
      <c r="H20" s="17">
        <f t="shared" si="7"/>
        <v>-96</v>
      </c>
      <c r="I20" s="18">
        <f t="shared" si="4"/>
        <v>161.4094173212951</v>
      </c>
    </row>
    <row r="21" spans="1:9" ht="14.25">
      <c r="A21" s="31" t="s">
        <v>18</v>
      </c>
      <c r="B21" s="9">
        <v>126</v>
      </c>
      <c r="C21" s="10">
        <v>103</v>
      </c>
      <c r="D21" s="11">
        <f t="shared" si="5"/>
        <v>0.25149700598802394</v>
      </c>
      <c r="E21" s="9">
        <v>37</v>
      </c>
      <c r="F21" s="10">
        <v>42</v>
      </c>
      <c r="G21" s="1">
        <f t="shared" si="6"/>
        <v>0.1178343949044586</v>
      </c>
      <c r="H21" s="17">
        <f t="shared" si="7"/>
        <v>89</v>
      </c>
      <c r="I21" s="18">
        <f t="shared" si="4"/>
        <v>111.23398761170075</v>
      </c>
    </row>
    <row r="22" spans="1:9" ht="14.25">
      <c r="A22" s="31" t="s">
        <v>19</v>
      </c>
      <c r="B22" s="9">
        <v>53</v>
      </c>
      <c r="C22" s="10">
        <v>67</v>
      </c>
      <c r="D22" s="11">
        <f t="shared" si="5"/>
        <v>0.10578842315369262</v>
      </c>
      <c r="E22" s="9">
        <v>34</v>
      </c>
      <c r="F22" s="10">
        <v>49</v>
      </c>
      <c r="G22" s="1">
        <f t="shared" si="6"/>
        <v>0.10828025477707007</v>
      </c>
      <c r="H22" s="17">
        <f t="shared" si="7"/>
        <v>19</v>
      </c>
      <c r="I22" s="18">
        <f t="shared" si="4"/>
        <v>83.00602387778854</v>
      </c>
    </row>
    <row r="23" spans="1:9" ht="14.25">
      <c r="A23" s="31" t="s">
        <v>20</v>
      </c>
      <c r="B23" s="9">
        <v>34</v>
      </c>
      <c r="C23" s="10">
        <v>52</v>
      </c>
      <c r="D23" s="11">
        <f>B23/B$15</f>
        <v>0.06786427145708583</v>
      </c>
      <c r="E23" s="9">
        <v>17</v>
      </c>
      <c r="F23" s="10">
        <v>26</v>
      </c>
      <c r="G23" s="1">
        <f t="shared" si="6"/>
        <v>0.054140127388535034</v>
      </c>
      <c r="H23" s="17">
        <f>B23-E23</f>
        <v>17</v>
      </c>
      <c r="I23" s="18">
        <f>((SQRT((C23/1.645)^2+(F23/1.645)^2)))*1.645</f>
        <v>58.13776741499453</v>
      </c>
    </row>
    <row r="24" spans="1:9" ht="14.25">
      <c r="A24" s="31" t="s">
        <v>21</v>
      </c>
      <c r="B24" s="9">
        <v>36</v>
      </c>
      <c r="C24" s="10">
        <v>42</v>
      </c>
      <c r="D24" s="11">
        <f>B24/B$15</f>
        <v>0.0718562874251497</v>
      </c>
      <c r="E24" s="9">
        <v>13</v>
      </c>
      <c r="F24" s="10">
        <v>16</v>
      </c>
      <c r="G24" s="1">
        <f t="shared" si="6"/>
        <v>0.041401273885350316</v>
      </c>
      <c r="H24" s="17">
        <f>B24-E24</f>
        <v>23</v>
      </c>
      <c r="I24" s="18">
        <f>((SQRT((C24/1.645)^2+(F24/1.645)^2)))*1.645</f>
        <v>44.94441010848846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418</v>
      </c>
      <c r="C27" s="10">
        <v>158</v>
      </c>
      <c r="D27" s="11">
        <f>B27/B$27</f>
        <v>1</v>
      </c>
      <c r="E27" s="9">
        <v>368</v>
      </c>
      <c r="F27" s="10">
        <v>152</v>
      </c>
      <c r="G27" s="11">
        <f>E27/E$27</f>
        <v>1</v>
      </c>
      <c r="H27" s="17">
        <f>B27-E27</f>
        <v>50</v>
      </c>
      <c r="I27" s="18">
        <f>((SQRT((C27/1.645)^2+(F27/1.645)^2)))*1.645</f>
        <v>219.24415613648637</v>
      </c>
    </row>
    <row r="28" spans="1:9" ht="14.25">
      <c r="A28" s="31" t="s">
        <v>22</v>
      </c>
      <c r="B28" s="9">
        <v>70</v>
      </c>
      <c r="C28" s="10">
        <v>56</v>
      </c>
      <c r="D28" s="11">
        <f aca="true" t="shared" si="8" ref="D28:D36">B28/B$27</f>
        <v>0.1674641148325359</v>
      </c>
      <c r="E28" s="9">
        <v>7</v>
      </c>
      <c r="F28" s="10">
        <v>11</v>
      </c>
      <c r="G28" s="11">
        <f aca="true" t="shared" si="9" ref="G28:G36">E28/E$27</f>
        <v>0.019021739130434784</v>
      </c>
      <c r="H28" s="17">
        <f>B28-E28</f>
        <v>63</v>
      </c>
      <c r="I28" s="18">
        <f aca="true" t="shared" si="10" ref="I28:I36">((SQRT((C28/1.645)^2+(F28/1.645)^2)))*1.645</f>
        <v>57.070132293521105</v>
      </c>
    </row>
    <row r="29" spans="1:9" ht="14.25">
      <c r="A29" s="31" t="s">
        <v>23</v>
      </c>
      <c r="B29" s="9">
        <v>52</v>
      </c>
      <c r="C29" s="10">
        <v>43</v>
      </c>
      <c r="D29" s="11">
        <f t="shared" si="8"/>
        <v>0.12440191387559808</v>
      </c>
      <c r="E29" s="9">
        <v>155</v>
      </c>
      <c r="F29" s="10">
        <v>110</v>
      </c>
      <c r="G29" s="11">
        <f t="shared" si="9"/>
        <v>0.421195652173913</v>
      </c>
      <c r="H29" s="17">
        <f aca="true" t="shared" si="11" ref="H29:H36">B29-E29</f>
        <v>-103</v>
      </c>
      <c r="I29" s="18">
        <f t="shared" si="10"/>
        <v>118.10588469674148</v>
      </c>
    </row>
    <row r="30" spans="1:9" ht="14.25">
      <c r="A30" s="31" t="s">
        <v>14</v>
      </c>
      <c r="B30" s="9">
        <v>7</v>
      </c>
      <c r="C30" s="10">
        <v>13</v>
      </c>
      <c r="D30" s="11">
        <f t="shared" si="8"/>
        <v>0.01674641148325359</v>
      </c>
      <c r="E30" s="9">
        <v>75</v>
      </c>
      <c r="F30" s="10">
        <v>72</v>
      </c>
      <c r="G30" s="11">
        <f t="shared" si="9"/>
        <v>0.20380434782608695</v>
      </c>
      <c r="H30" s="17">
        <f t="shared" si="11"/>
        <v>-68</v>
      </c>
      <c r="I30" s="18">
        <f t="shared" si="10"/>
        <v>73.16419889536138</v>
      </c>
    </row>
    <row r="31" spans="1:9" ht="14.25">
      <c r="A31" s="31" t="s">
        <v>15</v>
      </c>
      <c r="B31" s="9">
        <v>100</v>
      </c>
      <c r="C31" s="10">
        <v>82</v>
      </c>
      <c r="D31" s="11">
        <f t="shared" si="8"/>
        <v>0.23923444976076555</v>
      </c>
      <c r="E31" s="9">
        <v>53</v>
      </c>
      <c r="F31" s="10">
        <v>43</v>
      </c>
      <c r="G31" s="11">
        <f t="shared" si="9"/>
        <v>0.14402173913043478</v>
      </c>
      <c r="H31" s="17">
        <f t="shared" si="11"/>
        <v>47</v>
      </c>
      <c r="I31" s="18">
        <f t="shared" si="10"/>
        <v>92.59049627256569</v>
      </c>
    </row>
    <row r="32" spans="1:9" ht="14.25">
      <c r="A32" s="31" t="s">
        <v>16</v>
      </c>
      <c r="B32" s="9">
        <v>27</v>
      </c>
      <c r="C32" s="10">
        <v>34</v>
      </c>
      <c r="D32" s="11">
        <f t="shared" si="8"/>
        <v>0.0645933014354067</v>
      </c>
      <c r="E32" s="9">
        <v>5</v>
      </c>
      <c r="F32" s="10">
        <v>7</v>
      </c>
      <c r="G32" s="11">
        <f t="shared" si="9"/>
        <v>0.01358695652173913</v>
      </c>
      <c r="H32" s="17">
        <f t="shared" si="11"/>
        <v>22</v>
      </c>
      <c r="I32" s="18">
        <f t="shared" si="10"/>
        <v>34.713109915419565</v>
      </c>
    </row>
    <row r="33" spans="1:9" ht="14.25">
      <c r="A33" s="31" t="s">
        <v>17</v>
      </c>
      <c r="B33" s="9">
        <v>18</v>
      </c>
      <c r="C33" s="10">
        <v>22</v>
      </c>
      <c r="D33" s="11">
        <f t="shared" si="8"/>
        <v>0.0430622009569378</v>
      </c>
      <c r="E33" s="9">
        <v>32</v>
      </c>
      <c r="F33" s="10">
        <v>49</v>
      </c>
      <c r="G33" s="11">
        <f t="shared" si="9"/>
        <v>0.08695652173913043</v>
      </c>
      <c r="H33" s="17">
        <f t="shared" si="11"/>
        <v>-14</v>
      </c>
      <c r="I33" s="18">
        <f t="shared" si="10"/>
        <v>53.71219600798314</v>
      </c>
    </row>
    <row r="34" spans="1:9" ht="14.25">
      <c r="A34" s="31" t="s">
        <v>24</v>
      </c>
      <c r="B34" s="9">
        <v>92</v>
      </c>
      <c r="C34" s="10">
        <v>95</v>
      </c>
      <c r="D34" s="11">
        <f t="shared" si="8"/>
        <v>0.22009569377990432</v>
      </c>
      <c r="E34" s="9">
        <v>0</v>
      </c>
      <c r="F34" s="10">
        <v>0</v>
      </c>
      <c r="G34" s="11">
        <f t="shared" si="9"/>
        <v>0</v>
      </c>
      <c r="H34" s="17">
        <f t="shared" si="11"/>
        <v>92</v>
      </c>
      <c r="I34" s="18">
        <f t="shared" si="10"/>
        <v>95</v>
      </c>
    </row>
    <row r="35" spans="1:9" ht="14.25">
      <c r="A35" s="31" t="s">
        <v>25</v>
      </c>
      <c r="B35" s="9">
        <v>34</v>
      </c>
      <c r="C35" s="10">
        <v>40</v>
      </c>
      <c r="D35" s="11">
        <f t="shared" si="8"/>
        <v>0.08133971291866028</v>
      </c>
      <c r="E35" s="9">
        <v>15</v>
      </c>
      <c r="F35" s="10">
        <v>24</v>
      </c>
      <c r="G35" s="11">
        <f t="shared" si="9"/>
        <v>0.04076086956521739</v>
      </c>
      <c r="H35" s="17">
        <f t="shared" si="11"/>
        <v>19</v>
      </c>
      <c r="I35" s="18">
        <f t="shared" si="10"/>
        <v>46.6476151587624</v>
      </c>
    </row>
    <row r="36" spans="1:9" ht="14.25">
      <c r="A36" s="31" t="s">
        <v>26</v>
      </c>
      <c r="B36" s="9">
        <v>18</v>
      </c>
      <c r="C36" s="10">
        <v>28</v>
      </c>
      <c r="D36" s="11">
        <f t="shared" si="8"/>
        <v>0.0430622009569378</v>
      </c>
      <c r="E36" s="9">
        <v>26</v>
      </c>
      <c r="F36" s="10">
        <v>29</v>
      </c>
      <c r="G36" s="11">
        <f t="shared" si="9"/>
        <v>0.07065217391304347</v>
      </c>
      <c r="H36" s="17">
        <f t="shared" si="11"/>
        <v>-8</v>
      </c>
      <c r="I36" s="18">
        <f t="shared" si="10"/>
        <v>40.311288741492746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Worcester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0</v>
      </c>
      <c r="C7" s="10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180</v>
      </c>
      <c r="C15" s="10">
        <v>242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180</v>
      </c>
      <c r="I15" s="18">
        <f aca="true" t="shared" si="2" ref="I15:I24">((SQRT((C15/1.645)^2+(F15/1.645)^2)))*1.645</f>
        <v>242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3" ref="D16:D24">B16/B$15</f>
        <v>0</v>
      </c>
      <c r="E16" s="9">
        <v>0</v>
      </c>
      <c r="F16" s="10">
        <v>0</v>
      </c>
      <c r="G16" s="1">
        <v>0</v>
      </c>
      <c r="H16" s="17">
        <f aca="true" t="shared" si="4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169</v>
      </c>
      <c r="C17" s="10">
        <v>241</v>
      </c>
      <c r="D17" s="11">
        <f t="shared" si="3"/>
        <v>0.9388888888888889</v>
      </c>
      <c r="E17" s="9">
        <v>0</v>
      </c>
      <c r="F17" s="10">
        <v>0</v>
      </c>
      <c r="G17" s="1">
        <v>0</v>
      </c>
      <c r="H17" s="17">
        <f t="shared" si="4"/>
        <v>169</v>
      </c>
      <c r="I17" s="18">
        <f t="shared" si="2"/>
        <v>241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3"/>
        <v>0</v>
      </c>
      <c r="E18" s="9">
        <v>0</v>
      </c>
      <c r="F18" s="10">
        <v>0</v>
      </c>
      <c r="G18" s="1">
        <v>0</v>
      </c>
      <c r="H18" s="17">
        <f t="shared" si="4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3"/>
        <v>0</v>
      </c>
      <c r="E19" s="9">
        <v>0</v>
      </c>
      <c r="F19" s="10">
        <v>0</v>
      </c>
      <c r="G19" s="1">
        <v>0</v>
      </c>
      <c r="H19" s="17">
        <f t="shared" si="4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f t="shared" si="3"/>
        <v>0</v>
      </c>
      <c r="E20" s="9">
        <v>0</v>
      </c>
      <c r="F20" s="10">
        <v>0</v>
      </c>
      <c r="G20" s="1">
        <v>0</v>
      </c>
      <c r="H20" s="17">
        <f t="shared" si="4"/>
        <v>0</v>
      </c>
      <c r="I20" s="18">
        <f t="shared" si="2"/>
        <v>0</v>
      </c>
    </row>
    <row r="21" spans="1:9" ht="14.25">
      <c r="A21" s="25" t="s">
        <v>18</v>
      </c>
      <c r="B21" s="9">
        <v>10</v>
      </c>
      <c r="C21" s="10">
        <v>16</v>
      </c>
      <c r="D21" s="11">
        <f t="shared" si="3"/>
        <v>0.05555555555555555</v>
      </c>
      <c r="E21" s="9">
        <v>0</v>
      </c>
      <c r="F21" s="10">
        <v>0</v>
      </c>
      <c r="G21" s="1">
        <v>0</v>
      </c>
      <c r="H21" s="17">
        <f t="shared" si="4"/>
        <v>10</v>
      </c>
      <c r="I21" s="18">
        <f t="shared" si="2"/>
        <v>16</v>
      </c>
    </row>
    <row r="22" spans="1:9" ht="14.25">
      <c r="A22" s="25" t="s">
        <v>19</v>
      </c>
      <c r="B22" s="9">
        <v>0</v>
      </c>
      <c r="C22" s="10">
        <v>0</v>
      </c>
      <c r="D22" s="11">
        <f t="shared" si="3"/>
        <v>0</v>
      </c>
      <c r="E22" s="9">
        <v>0</v>
      </c>
      <c r="F22" s="10">
        <v>0</v>
      </c>
      <c r="G22" s="1">
        <v>0</v>
      </c>
      <c r="H22" s="17">
        <f t="shared" si="4"/>
        <v>0</v>
      </c>
      <c r="I22" s="18">
        <f t="shared" si="2"/>
        <v>0</v>
      </c>
    </row>
    <row r="23" spans="1:9" ht="14.25">
      <c r="A23" s="25" t="s">
        <v>20</v>
      </c>
      <c r="B23" s="9">
        <v>1</v>
      </c>
      <c r="C23" s="10">
        <v>12</v>
      </c>
      <c r="D23" s="11">
        <f t="shared" si="3"/>
        <v>0.005555555555555556</v>
      </c>
      <c r="E23" s="9">
        <v>0</v>
      </c>
      <c r="F23" s="10">
        <v>0</v>
      </c>
      <c r="G23" s="1">
        <v>0</v>
      </c>
      <c r="H23" s="17">
        <f t="shared" si="4"/>
        <v>1</v>
      </c>
      <c r="I23" s="18">
        <f t="shared" si="2"/>
        <v>12</v>
      </c>
    </row>
    <row r="24" spans="1:9" ht="14.25">
      <c r="A24" s="25" t="s">
        <v>21</v>
      </c>
      <c r="B24" s="9">
        <v>0</v>
      </c>
      <c r="C24" s="10">
        <v>0</v>
      </c>
      <c r="D24" s="11">
        <f t="shared" si="3"/>
        <v>0</v>
      </c>
      <c r="E24" s="9">
        <v>0</v>
      </c>
      <c r="F24" s="10">
        <v>0</v>
      </c>
      <c r="G24" s="1">
        <v>0</v>
      </c>
      <c r="H24" s="17">
        <f t="shared" si="4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180</v>
      </c>
      <c r="C27" s="10">
        <v>186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180</v>
      </c>
      <c r="I27" s="18">
        <f>((SQRT((C27/1.645)^2+(F27/1.645)^2)))*1.645</f>
        <v>186</v>
      </c>
    </row>
    <row r="28" spans="1:9" ht="14.25">
      <c r="A28" s="25" t="s">
        <v>22</v>
      </c>
      <c r="B28" s="9">
        <v>118</v>
      </c>
      <c r="C28" s="10">
        <v>169</v>
      </c>
      <c r="D28" s="11">
        <f aca="true" t="shared" si="5" ref="D28:D36">B28/B$27</f>
        <v>0.6555555555555556</v>
      </c>
      <c r="E28" s="9">
        <v>0</v>
      </c>
      <c r="F28" s="10">
        <v>0</v>
      </c>
      <c r="G28" s="1">
        <v>0</v>
      </c>
      <c r="H28" s="17">
        <f>B28-E28</f>
        <v>118</v>
      </c>
      <c r="I28" s="18">
        <f aca="true" t="shared" si="6" ref="I28:I36">((SQRT((C28/1.645)^2+(F28/1.645)^2)))*1.645</f>
        <v>169</v>
      </c>
    </row>
    <row r="29" spans="1:9" ht="14.25">
      <c r="A29" s="25" t="s">
        <v>23</v>
      </c>
      <c r="B29" s="9">
        <v>0</v>
      </c>
      <c r="C29" s="10">
        <v>0</v>
      </c>
      <c r="D29" s="11">
        <f t="shared" si="5"/>
        <v>0</v>
      </c>
      <c r="E29" s="9">
        <v>0</v>
      </c>
      <c r="F29" s="10">
        <v>0</v>
      </c>
      <c r="G29" s="1">
        <v>0</v>
      </c>
      <c r="H29" s="17">
        <f aca="true" t="shared" si="7" ref="H29:H36">B29-E29</f>
        <v>0</v>
      </c>
      <c r="I29" s="18">
        <f t="shared" si="6"/>
        <v>0</v>
      </c>
    </row>
    <row r="30" spans="1:9" ht="14.25">
      <c r="A30" s="25" t="s">
        <v>14</v>
      </c>
      <c r="B30" s="9">
        <v>51</v>
      </c>
      <c r="C30" s="10">
        <v>74</v>
      </c>
      <c r="D30" s="11">
        <f t="shared" si="5"/>
        <v>0.2833333333333333</v>
      </c>
      <c r="E30" s="9">
        <v>0</v>
      </c>
      <c r="F30" s="10">
        <v>0</v>
      </c>
      <c r="G30" s="1">
        <v>0</v>
      </c>
      <c r="H30" s="17">
        <f t="shared" si="7"/>
        <v>51</v>
      </c>
      <c r="I30" s="18">
        <f t="shared" si="6"/>
        <v>74</v>
      </c>
    </row>
    <row r="31" spans="1:9" ht="14.25">
      <c r="A31" s="25" t="s">
        <v>15</v>
      </c>
      <c r="B31" s="9">
        <v>0</v>
      </c>
      <c r="C31" s="10">
        <v>0</v>
      </c>
      <c r="D31" s="11">
        <f t="shared" si="5"/>
        <v>0</v>
      </c>
      <c r="E31" s="9">
        <v>0</v>
      </c>
      <c r="F31" s="10">
        <v>0</v>
      </c>
      <c r="G31" s="1">
        <v>0</v>
      </c>
      <c r="H31" s="17">
        <f t="shared" si="7"/>
        <v>0</v>
      </c>
      <c r="I31" s="18">
        <f t="shared" si="6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5"/>
        <v>0</v>
      </c>
      <c r="E32" s="9">
        <v>0</v>
      </c>
      <c r="F32" s="10">
        <v>0</v>
      </c>
      <c r="G32" s="1">
        <v>0</v>
      </c>
      <c r="H32" s="17">
        <f t="shared" si="7"/>
        <v>0</v>
      </c>
      <c r="I32" s="18">
        <f t="shared" si="6"/>
        <v>0</v>
      </c>
    </row>
    <row r="33" spans="1:9" ht="14.25">
      <c r="A33" s="25" t="s">
        <v>17</v>
      </c>
      <c r="B33" s="9">
        <v>11</v>
      </c>
      <c r="C33" s="10">
        <v>20</v>
      </c>
      <c r="D33" s="11">
        <f t="shared" si="5"/>
        <v>0.06111111111111111</v>
      </c>
      <c r="E33" s="9">
        <v>0</v>
      </c>
      <c r="F33" s="10">
        <v>0</v>
      </c>
      <c r="G33" s="1">
        <v>0</v>
      </c>
      <c r="H33" s="17">
        <f t="shared" si="7"/>
        <v>11</v>
      </c>
      <c r="I33" s="18">
        <f t="shared" si="6"/>
        <v>20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5"/>
        <v>0</v>
      </c>
      <c r="E34" s="9">
        <v>0</v>
      </c>
      <c r="F34" s="10">
        <v>0</v>
      </c>
      <c r="G34" s="1">
        <v>0</v>
      </c>
      <c r="H34" s="17">
        <f t="shared" si="7"/>
        <v>0</v>
      </c>
      <c r="I34" s="18">
        <f t="shared" si="6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5"/>
        <v>0</v>
      </c>
      <c r="E35" s="9">
        <v>0</v>
      </c>
      <c r="F35" s="10">
        <v>0</v>
      </c>
      <c r="G35" s="1">
        <v>0</v>
      </c>
      <c r="H35" s="17">
        <f t="shared" si="7"/>
        <v>0</v>
      </c>
      <c r="I35" s="18">
        <f t="shared" si="6"/>
        <v>0</v>
      </c>
    </row>
    <row r="36" spans="1:9" ht="14.25">
      <c r="A36" s="25" t="s">
        <v>26</v>
      </c>
      <c r="B36" s="9">
        <v>0</v>
      </c>
      <c r="C36" s="10">
        <v>0</v>
      </c>
      <c r="D36" s="11">
        <f t="shared" si="5"/>
        <v>0</v>
      </c>
      <c r="E36" s="9">
        <v>0</v>
      </c>
      <c r="F36" s="10">
        <v>0</v>
      </c>
      <c r="G36" s="1">
        <v>0</v>
      </c>
      <c r="H36" s="17">
        <f t="shared" si="7"/>
        <v>0</v>
      </c>
      <c r="I36" s="18">
        <f t="shared" si="6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