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576" windowWidth="15012" windowHeight="8292" activeTab="0"/>
  </bookViews>
  <sheets>
    <sheet name="Total" sheetId="1" r:id="rId1"/>
    <sheet name="Intra" sheetId="2" r:id="rId2"/>
    <sheet name="Inter" sheetId="3" r:id="rId3"/>
    <sheet name="Foreign" sheetId="4" r:id="rId4"/>
  </sheets>
  <definedNames>
    <definedName name="_xlnm.Print_Area" localSheetId="3">'Foreign'!$A$3:$I$39</definedName>
    <definedName name="_xlnm.Print_Area" localSheetId="2">'Inter'!$A$3:$I$39</definedName>
    <definedName name="_xlnm.Print_Area" localSheetId="1">'Intra'!$A$3:$I$39</definedName>
    <definedName name="_xlnm.Print_Area" localSheetId="0">'Total'!$A$3:$I$39</definedName>
  </definedNames>
  <calcPr fullCalcOnLoad="1"/>
</workbook>
</file>

<file path=xl/sharedStrings.xml><?xml version="1.0" encoding="utf-8"?>
<sst xmlns="http://schemas.openxmlformats.org/spreadsheetml/2006/main" count="237" uniqueCount="41">
  <si>
    <t xml:space="preserve">IN-MIGRATION </t>
  </si>
  <si>
    <t xml:space="preserve">OUT-MIGRATION </t>
  </si>
  <si>
    <t>NET Migration (IN-OUT)</t>
  </si>
  <si>
    <t xml:space="preserve"> ESTIMATE</t>
  </si>
  <si>
    <t>(+/-) MOE</t>
  </si>
  <si>
    <t>PERCENT</t>
  </si>
  <si>
    <t>Educational Attainment:</t>
  </si>
  <si>
    <t>Population 25 years and over</t>
  </si>
  <si>
    <t>Less than high school graduate</t>
  </si>
  <si>
    <t>High school graduate (inc. GED)</t>
  </si>
  <si>
    <t>Some college or associate's degree</t>
  </si>
  <si>
    <t>Bachelor's degree</t>
  </si>
  <si>
    <t>Graduate or professional degree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</si>
  <si>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</si>
  <si>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</si>
  <si>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</si>
  <si>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</si>
  <si>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</si>
  <si>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</si>
  <si>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</si>
  <si>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</si>
  <si>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$150,000 or more</t>
  </si>
  <si>
    <t>No income</t>
  </si>
  <si>
    <t>$1 to $9,999 or loss</t>
  </si>
  <si>
    <t>$50,000 to $64,999</t>
  </si>
  <si>
    <t>$65,000 to $74,999</t>
  </si>
  <si>
    <t>$75,000 or more</t>
  </si>
  <si>
    <t xml:space="preserve">Household Income in the Past Year </t>
  </si>
  <si>
    <t>Individual Income in the Past Year</t>
  </si>
  <si>
    <t>Source: 2007 to 2011 American Community Survey. Prepared by the Maryland Department of Planning.</t>
  </si>
  <si>
    <t>Population 16 years and over</t>
  </si>
  <si>
    <t>Population 1 year and over in households</t>
  </si>
  <si>
    <t>* Foreign out migration only captures migration from Maryland to Puerto Rico. No county specific data is available.</t>
  </si>
  <si>
    <t>* Interstate migration measures the migration between Maryland and all other states.</t>
  </si>
  <si>
    <t>* Intra state migration measures the county-to-county migration within Maryland</t>
  </si>
  <si>
    <t>* Total migration is the sum of interstate and intra state and foreign migration</t>
  </si>
  <si>
    <t>Educational Attainment and Income Characteristics of Migrants, 2007 to 2011  (Total Migration)*</t>
  </si>
  <si>
    <t>Educational Attainment and Income Characteristics of Migrants, 2007 to 2011  (Intra State Migration)*</t>
  </si>
  <si>
    <t>Educational Attainment and Income Characteristics of Migrants, 2007 to 2011  (Interstate Migration)*</t>
  </si>
  <si>
    <t xml:space="preserve">Educational Attainment and Income Characteristics of Migrants, 2007 to 2011  (Foreign Migration)*  </t>
  </si>
  <si>
    <t>Garrett County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</si>
</sst>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164" fontId="21" fillId="0" borderId="10" xfId="74" applyNumberFormat="1" applyFont="1" applyBorder="1" applyAlignment="1">
      <alignment/>
    </xf>
    <xf numFmtId="0" fontId="0" fillId="0" borderId="0" xfId="0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right"/>
    </xf>
    <xf numFmtId="0" fontId="23" fillId="0" borderId="0" xfId="65" applyFont="1" applyBorder="1" applyAlignment="1">
      <alignment horizontal="right"/>
      <protection/>
    </xf>
    <xf numFmtId="0" fontId="23" fillId="0" borderId="10" xfId="65" applyFont="1" applyBorder="1" applyAlignment="1">
      <alignment horizontal="right"/>
      <protection/>
    </xf>
    <xf numFmtId="3" fontId="21" fillId="0" borderId="12" xfId="65" applyNumberFormat="1" applyFont="1" applyBorder="1">
      <alignment/>
      <protection/>
    </xf>
    <xf numFmtId="3" fontId="21" fillId="0" borderId="0" xfId="65" applyNumberFormat="1" applyFont="1" applyBorder="1">
      <alignment/>
      <protection/>
    </xf>
    <xf numFmtId="164" fontId="21" fillId="0" borderId="0" xfId="74" applyNumberFormat="1" applyFont="1" applyBorder="1" applyAlignment="1">
      <alignment/>
    </xf>
    <xf numFmtId="3" fontId="21" fillId="0" borderId="10" xfId="65" applyNumberFormat="1" applyFont="1" applyBorder="1">
      <alignment/>
      <protection/>
    </xf>
    <xf numFmtId="3" fontId="21" fillId="0" borderId="13" xfId="65" applyNumberFormat="1" applyFont="1" applyBorder="1">
      <alignment/>
      <protection/>
    </xf>
    <xf numFmtId="3" fontId="21" fillId="0" borderId="14" xfId="65" applyNumberFormat="1" applyFont="1" applyBorder="1">
      <alignment/>
      <protection/>
    </xf>
    <xf numFmtId="3" fontId="21" fillId="0" borderId="15" xfId="65" applyNumberFormat="1" applyFont="1" applyBorder="1">
      <alignment/>
      <protection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7" fontId="2" fillId="0" borderId="10" xfId="0" applyNumberFormat="1" applyFont="1" applyBorder="1" applyAlignment="1">
      <alignment horizontal="right"/>
    </xf>
    <xf numFmtId="1" fontId="45" fillId="0" borderId="0" xfId="0" applyNumberFormat="1" applyFont="1" applyAlignment="1">
      <alignment/>
    </xf>
    <xf numFmtId="1" fontId="45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3" fillId="0" borderId="16" xfId="65" applyFont="1" applyBorder="1">
      <alignment/>
      <protection/>
    </xf>
    <xf numFmtId="0" fontId="21" fillId="0" borderId="16" xfId="65" applyFont="1" applyBorder="1">
      <alignment/>
      <protection/>
    </xf>
    <xf numFmtId="0" fontId="21" fillId="0" borderId="16" xfId="65" applyFont="1" applyBorder="1" applyAlignment="1">
      <alignment horizontal="left" indent="1"/>
      <protection/>
    </xf>
    <xf numFmtId="0" fontId="0" fillId="0" borderId="16" xfId="0" applyBorder="1" applyAlignment="1">
      <alignment/>
    </xf>
    <xf numFmtId="49" fontId="21" fillId="0" borderId="0" xfId="65" applyNumberFormat="1" applyFont="1" applyFill="1" applyBorder="1">
      <alignment/>
      <protection/>
    </xf>
    <xf numFmtId="0" fontId="0" fillId="0" borderId="17" xfId="0" applyBorder="1" applyAlignment="1">
      <alignment/>
    </xf>
    <xf numFmtId="0" fontId="25" fillId="0" borderId="18" xfId="65" applyFont="1" applyBorder="1" applyAlignment="1">
      <alignment horizontal="center"/>
      <protection/>
    </xf>
    <xf numFmtId="0" fontId="25" fillId="0" borderId="19" xfId="65" applyFont="1" applyBorder="1" applyAlignment="1">
      <alignment horizontal="center"/>
      <protection/>
    </xf>
    <xf numFmtId="0" fontId="25" fillId="0" borderId="20" xfId="65" applyFont="1" applyBorder="1" applyAlignment="1">
      <alignment horizontal="center"/>
      <protection/>
    </xf>
    <xf numFmtId="0" fontId="25" fillId="0" borderId="0" xfId="60" applyFont="1" applyAlignment="1">
      <alignment horizontal="center"/>
      <protection/>
    </xf>
    <xf numFmtId="0" fontId="23" fillId="0" borderId="0" xfId="60" applyFont="1" applyAlignment="1">
      <alignment horizontal="center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5" xfId="63"/>
    <cellStyle name="Normal 3" xfId="64"/>
    <cellStyle name="Normal 3 2" xfId="65"/>
    <cellStyle name="Normal 3 3" xfId="66"/>
    <cellStyle name="Normal 4" xfId="67"/>
    <cellStyle name="Normal 4 2" xfId="68"/>
    <cellStyle name="Normal 4 2 2" xfId="69"/>
    <cellStyle name="Normal 4 3" xfId="70"/>
    <cellStyle name="Normal 4 4" xfId="71"/>
    <cellStyle name="Note" xfId="72"/>
    <cellStyle name="Output" xfId="73"/>
    <cellStyle name="Percent" xfId="74"/>
    <cellStyle name="Percent 2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9"/>
  <sheetViews>
    <sheetView tabSelected="1"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0" customWidth="1"/>
    <col min="2" max="2" width="13.57421875" style="0" customWidth="1"/>
    <col min="3" max="4" width="10.7109375" style="0" customWidth="1"/>
    <col min="5" max="5" width="13.57421875" style="0" customWidth="1"/>
    <col min="6" max="7" width="10.7109375" style="0" customWidth="1"/>
    <col min="8" max="8" width="13.57421875" style="0" customWidth="1"/>
    <col min="9" max="9" width="10.7109375" style="0" customWidth="1"/>
  </cols>
  <sheetData>
    <row r="3" spans="1:9" ht="15">
      <c r="A3" s="3" t="str">
        <f>Intra!A3</f>
        <v>Garrett County</v>
      </c>
      <c r="B3" s="50" t="s">
        <v>36</v>
      </c>
      <c r="C3" s="50"/>
      <c r="D3" s="50"/>
      <c r="E3" s="50"/>
      <c r="F3" s="50"/>
      <c r="G3" s="50"/>
      <c r="H3" s="50"/>
      <c r="I3" s="50"/>
    </row>
    <row r="4" spans="1:9" ht="14.25">
      <c r="A4" s="4"/>
      <c r="B4" s="4"/>
      <c r="C4" s="4"/>
      <c r="D4" s="4"/>
      <c r="E4" s="4"/>
      <c r="F4" s="4"/>
      <c r="G4" s="4"/>
      <c r="H4" s="4"/>
      <c r="I4" s="4"/>
    </row>
    <row r="5" spans="1:11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  <c r="K5" s="21"/>
    </row>
    <row r="6" spans="1:11" ht="14.25">
      <c r="A6" s="41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  <c r="K6" s="21"/>
    </row>
    <row r="7" spans="1:11" ht="14.25">
      <c r="A7" s="42" t="s">
        <v>7</v>
      </c>
      <c r="B7" s="9">
        <f>Intra!B7+Inter!B7+Foreign!B7</f>
        <v>614</v>
      </c>
      <c r="C7" s="19">
        <f>((SQRT((Intra!C7/1.645)^2+(Inter!C7/1.645)^2+(Foreign!C7/1.645)^2))*1.645)</f>
        <v>180.85353189805278</v>
      </c>
      <c r="D7" s="11">
        <f aca="true" t="shared" si="0" ref="D7:D12">B7/B$7</f>
        <v>1</v>
      </c>
      <c r="E7" s="9">
        <f>Intra!E7+Inter!E7+Foreign!E7</f>
        <v>242</v>
      </c>
      <c r="F7" s="10">
        <f>((SQRT((Intra!F7/1.645)^2+(Inter!F7/1.645)^2+(Foreign!F7/1.645)^2))*1.645)</f>
        <v>107.37783756436893</v>
      </c>
      <c r="G7" s="1">
        <f aca="true" t="shared" si="1" ref="G7:G12">E7/E$7</f>
        <v>1</v>
      </c>
      <c r="H7" s="17">
        <f>Intra!H7+Inter!H7+Foreign!H7</f>
        <v>372</v>
      </c>
      <c r="I7" s="18">
        <f>((SQRT((Intra!I7/1.645)^2+(Inter!I7/1.645)^2+(Foreign!I7/1.645)^2))*1.645)</f>
        <v>210.32831478429148</v>
      </c>
      <c r="K7" s="21"/>
    </row>
    <row r="8" spans="1:11" ht="14.25">
      <c r="A8" s="43" t="s">
        <v>8</v>
      </c>
      <c r="B8" s="9">
        <f>Intra!B8+Inter!B8+Foreign!B8</f>
        <v>102</v>
      </c>
      <c r="C8" s="19">
        <f>((SQRT((Intra!C8/1.645)^2+(Inter!C8/1.645)^2+(Foreign!C8/1.645)^2))*1.645)</f>
        <v>69.40461079784252</v>
      </c>
      <c r="D8" s="11">
        <f t="shared" si="0"/>
        <v>0.16612377850162866</v>
      </c>
      <c r="E8" s="9">
        <f>Intra!E8+Inter!E8+Foreign!E8</f>
        <v>83</v>
      </c>
      <c r="F8" s="10">
        <f>((SQRT((Intra!F8/1.645)^2+(Inter!F8/1.645)^2+(Foreign!F8/1.645)^2))*1.645)</f>
        <v>58.52349955359813</v>
      </c>
      <c r="G8" s="1">
        <f t="shared" si="1"/>
        <v>0.34297520661157027</v>
      </c>
      <c r="H8" s="17">
        <f>Intra!H8+Inter!H8+Foreign!H8</f>
        <v>19</v>
      </c>
      <c r="I8" s="18">
        <f>((SQRT((Intra!I8/1.645)^2+(Inter!I8/1.645)^2+(Foreign!I8/1.645)^2))*1.645)</f>
        <v>90.78546139112804</v>
      </c>
      <c r="K8" s="21"/>
    </row>
    <row r="9" spans="1:11" ht="14.25">
      <c r="A9" s="43" t="s">
        <v>9</v>
      </c>
      <c r="B9" s="9">
        <f>Intra!B9+Inter!B9+Foreign!B9</f>
        <v>200</v>
      </c>
      <c r="C9" s="10">
        <f>((SQRT((Intra!C9/1.645)^2+(Inter!C9/1.645)^2+(Foreign!C9/1.645)^2))*1.645)</f>
        <v>119.6202324023825</v>
      </c>
      <c r="D9" s="11">
        <f t="shared" si="0"/>
        <v>0.3257328990228013</v>
      </c>
      <c r="E9" s="9">
        <f>Intra!E9+Inter!E9+Foreign!E9</f>
        <v>38</v>
      </c>
      <c r="F9" s="10">
        <f>((SQRT((Intra!F9/1.645)^2+(Inter!F9/1.645)^2+(Foreign!F9/1.645)^2))*1.645)</f>
        <v>28.635642126552707</v>
      </c>
      <c r="G9" s="1">
        <f t="shared" si="1"/>
        <v>0.15702479338842976</v>
      </c>
      <c r="H9" s="17">
        <f>Intra!H9+Inter!H9+Foreign!H9</f>
        <v>162</v>
      </c>
      <c r="I9" s="18">
        <f>((SQRT((Intra!I9/1.645)^2+(Inter!I9/1.645)^2+(Foreign!I9/1.645)^2))*1.645)</f>
        <v>122.99999999999999</v>
      </c>
      <c r="K9" s="21"/>
    </row>
    <row r="10" spans="1:11" ht="14.25">
      <c r="A10" s="43" t="s">
        <v>10</v>
      </c>
      <c r="B10" s="9">
        <f>Intra!B10+Inter!B10+Foreign!B10</f>
        <v>141</v>
      </c>
      <c r="C10" s="19">
        <f>((SQRT((Intra!C10/1.645)^2+(Inter!C10/1.645)^2+(Foreign!C10/1.645)^2))*1.645)</f>
        <v>65.79513659838393</v>
      </c>
      <c r="D10" s="11">
        <f t="shared" si="0"/>
        <v>0.2296416938110749</v>
      </c>
      <c r="E10" s="9">
        <f>Intra!E10+Inter!E10+Foreign!E10</f>
        <v>111</v>
      </c>
      <c r="F10" s="10">
        <f>((SQRT((Intra!F10/1.645)^2+(Inter!F10/1.645)^2+(Foreign!F10/1.645)^2))*1.645)</f>
        <v>84.05950273467005</v>
      </c>
      <c r="G10" s="1">
        <f t="shared" si="1"/>
        <v>0.45867768595041325</v>
      </c>
      <c r="H10" s="17">
        <f>Intra!H10+Inter!H10+Foreign!H10</f>
        <v>30</v>
      </c>
      <c r="I10" s="18">
        <f>((SQRT((Intra!I10/1.645)^2+(Inter!I10/1.645)^2+(Foreign!I10/1.645)^2))*1.645)</f>
        <v>106.7473653070651</v>
      </c>
      <c r="K10" s="21"/>
    </row>
    <row r="11" spans="1:11" s="2" customFormat="1" ht="14.25">
      <c r="A11" s="43" t="s">
        <v>11</v>
      </c>
      <c r="B11" s="9">
        <f>Intra!B11+Inter!B11+Foreign!B11</f>
        <v>93</v>
      </c>
      <c r="C11" s="10">
        <f>((SQRT((Intra!C11/1.645)^2+(Inter!C11/1.645)^2+(Foreign!C11/1.645)^2))*1.645)</f>
        <v>76.60939890117923</v>
      </c>
      <c r="D11" s="11">
        <f t="shared" si="0"/>
        <v>0.15146579804560262</v>
      </c>
      <c r="E11" s="9">
        <f>Intra!E11+Inter!E11+Foreign!E11</f>
        <v>7</v>
      </c>
      <c r="F11" s="10">
        <f>((SQRT((Intra!F11/1.645)^2+(Inter!F11/1.645)^2+(Foreign!F11/1.645)^2))*1.645)</f>
        <v>12</v>
      </c>
      <c r="G11" s="1">
        <f t="shared" si="1"/>
        <v>0.028925619834710745</v>
      </c>
      <c r="H11" s="17">
        <f>Intra!H11+Inter!H11+Foreign!H11</f>
        <v>86</v>
      </c>
      <c r="I11" s="18">
        <f>((SQRT((Intra!I11/1.645)^2+(Inter!I11/1.645)^2+(Foreign!I11/1.645)^2))*1.645)</f>
        <v>77.54353615872829</v>
      </c>
      <c r="K11" s="21"/>
    </row>
    <row r="12" spans="1:11" s="2" customFormat="1" ht="14.25">
      <c r="A12" s="43" t="s">
        <v>12</v>
      </c>
      <c r="B12" s="9">
        <f>Intra!B12+Inter!B12+Foreign!B12</f>
        <v>78</v>
      </c>
      <c r="C12" s="10">
        <f>((SQRT((Intra!C12/1.645)^2+(Inter!C12/1.645)^2+(Foreign!C12/1.645)^2))*1.645)</f>
        <v>56.61271941887265</v>
      </c>
      <c r="D12" s="11">
        <f t="shared" si="0"/>
        <v>0.1270358306188925</v>
      </c>
      <c r="E12" s="9">
        <f>Intra!E12+Inter!E12+Foreign!E12</f>
        <v>3</v>
      </c>
      <c r="F12" s="10">
        <f>((SQRT((Intra!F12/1.645)^2+(Inter!F12/1.645)^2+(Foreign!F12/1.645)^2))*1.645)</f>
        <v>6</v>
      </c>
      <c r="G12" s="1">
        <f t="shared" si="1"/>
        <v>0.012396694214876033</v>
      </c>
      <c r="H12" s="17">
        <f>Intra!H12+Inter!H12+Foreign!H12</f>
        <v>75</v>
      </c>
      <c r="I12" s="18">
        <f>((SQRT((Intra!I12/1.645)^2+(Inter!I12/1.645)^2+(Foreign!I12/1.645)^2))*1.645)</f>
        <v>56.929781309961136</v>
      </c>
      <c r="K12" s="21"/>
    </row>
    <row r="13" spans="1:11" s="2" customFormat="1" ht="14.25">
      <c r="A13" s="43"/>
      <c r="B13" s="9"/>
      <c r="C13" s="10"/>
      <c r="D13" s="10"/>
      <c r="E13" s="9"/>
      <c r="F13" s="10"/>
      <c r="G13" s="10"/>
      <c r="H13" s="9"/>
      <c r="I13" s="12"/>
      <c r="K13" s="21"/>
    </row>
    <row r="14" spans="1:11" ht="14.25">
      <c r="A14" s="41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  <c r="K14" s="21"/>
    </row>
    <row r="15" spans="1:11" ht="14.25">
      <c r="A15" s="42" t="s">
        <v>31</v>
      </c>
      <c r="B15" s="9">
        <f>Intra!B15+Inter!B15+Foreign!B15</f>
        <v>940</v>
      </c>
      <c r="C15" s="10">
        <f>((SQRT((Intra!C15/1.645)^2+(Inter!C15/1.645)^2+(Foreign!C15/1.645)^2))*1.645)</f>
        <v>275.7752708275345</v>
      </c>
      <c r="D15" s="11">
        <f>B15/B$15</f>
        <v>1</v>
      </c>
      <c r="E15" s="9">
        <f>Intra!E15+Inter!E15+Foreign!E15</f>
        <v>423</v>
      </c>
      <c r="F15" s="10">
        <f>((SQRT((Intra!F15/1.645)^2+(Inter!F15/1.645)^2+(Foreign!F15/1.645)^2))*1.645)</f>
        <v>164.93938280471403</v>
      </c>
      <c r="G15" s="1">
        <f>E15/E$15</f>
        <v>1</v>
      </c>
      <c r="H15" s="17">
        <f>Intra!H15+Inter!H15+Foreign!H15</f>
        <v>517</v>
      </c>
      <c r="I15" s="18">
        <f>((SQRT((Intra!I15/1.645)^2+(Inter!I15/1.645)^2+(Foreign!I15/1.645)^2))*1.645)</f>
        <v>321.3362724623537</v>
      </c>
      <c r="K15" s="21"/>
    </row>
    <row r="16" spans="1:11" ht="14.25">
      <c r="A16" s="43" t="s">
        <v>13</v>
      </c>
      <c r="B16" s="9">
        <f>Intra!B16+Inter!B16+Foreign!B16</f>
        <v>108</v>
      </c>
      <c r="C16" s="10">
        <f>((SQRT((Intra!C16/1.645)^2+(Inter!C16/1.645)^2+(Foreign!C16/1.645)^2))*1.645)</f>
        <v>76.15773105863909</v>
      </c>
      <c r="D16" s="11">
        <f aca="true" t="shared" si="2" ref="D16:D24">B16/B$15</f>
        <v>0.1148936170212766</v>
      </c>
      <c r="E16" s="9">
        <f>Intra!E16+Inter!E16+Foreign!E16</f>
        <v>106</v>
      </c>
      <c r="F16" s="10">
        <f>((SQRT((Intra!F16/1.645)^2+(Inter!F16/1.645)^2+(Foreign!F16/1.645)^2))*1.645)</f>
        <v>95.70788891204319</v>
      </c>
      <c r="G16" s="1">
        <f aca="true" t="shared" si="3" ref="G16:G24">E16/E$15</f>
        <v>0.25059101654846333</v>
      </c>
      <c r="H16" s="17">
        <f>Intra!H16+Inter!H16+Foreign!H16</f>
        <v>2</v>
      </c>
      <c r="I16" s="18">
        <f>((SQRT((Intra!I16/1.645)^2+(Inter!I16/1.645)^2+(Foreign!I16/1.645)^2))*1.645)</f>
        <v>122.31107881136522</v>
      </c>
      <c r="K16" s="21"/>
    </row>
    <row r="17" spans="1:11" ht="14.25">
      <c r="A17" s="43" t="s">
        <v>14</v>
      </c>
      <c r="B17" s="9">
        <f>Intra!B17+Inter!B17+Foreign!B17</f>
        <v>22</v>
      </c>
      <c r="C17" s="10">
        <f>((SQRT((Intra!C17/1.645)^2+(Inter!C17/1.645)^2+(Foreign!C17/1.645)^2))*1.645)</f>
        <v>34</v>
      </c>
      <c r="D17" s="11">
        <f t="shared" si="2"/>
        <v>0.023404255319148935</v>
      </c>
      <c r="E17" s="9">
        <f>Intra!E17+Inter!E17+Foreign!E17</f>
        <v>18</v>
      </c>
      <c r="F17" s="10">
        <f>((SQRT((Intra!F17/1.645)^2+(Inter!F17/1.645)^2+(Foreign!F17/1.645)^2))*1.645)</f>
        <v>21.260291625469296</v>
      </c>
      <c r="G17" s="1">
        <f t="shared" si="3"/>
        <v>0.0425531914893617</v>
      </c>
      <c r="H17" s="17">
        <f>Intra!H17+Inter!H17+Foreign!H17</f>
        <v>4</v>
      </c>
      <c r="I17" s="18">
        <f>((SQRT((Intra!I17/1.645)^2+(Inter!I17/1.645)^2+(Foreign!I17/1.645)^2))*1.645)</f>
        <v>40.099875311526844</v>
      </c>
      <c r="K17" s="21"/>
    </row>
    <row r="18" spans="1:11" ht="14.25">
      <c r="A18" s="43" t="s">
        <v>15</v>
      </c>
      <c r="B18" s="9">
        <f>Intra!B18+Inter!B18+Foreign!B18</f>
        <v>149</v>
      </c>
      <c r="C18" s="10">
        <f>((SQRT((Intra!C18/1.645)^2+(Inter!C18/1.645)^2+(Foreign!C18/1.645)^2))*1.645)</f>
        <v>116.72617529928752</v>
      </c>
      <c r="D18" s="11">
        <f t="shared" si="2"/>
        <v>0.15851063829787235</v>
      </c>
      <c r="E18" s="9">
        <f>Intra!E18+Inter!E18+Foreign!E18</f>
        <v>47</v>
      </c>
      <c r="F18" s="10">
        <f>((SQRT((Intra!F18/1.645)^2+(Inter!F18/1.645)^2+(Foreign!F18/1.645)^2))*1.645)</f>
        <v>65.62011886609167</v>
      </c>
      <c r="G18" s="1">
        <f t="shared" si="3"/>
        <v>0.1111111111111111</v>
      </c>
      <c r="H18" s="17">
        <f>Intra!H18+Inter!H18+Foreign!H18</f>
        <v>102</v>
      </c>
      <c r="I18" s="18">
        <f>((SQRT((Intra!I18/1.645)^2+(Inter!I18/1.645)^2+(Foreign!I18/1.645)^2))*1.645)</f>
        <v>133.9066839257847</v>
      </c>
      <c r="K18" s="21"/>
    </row>
    <row r="19" spans="1:11" s="2" customFormat="1" ht="14.25">
      <c r="A19" s="43" t="s">
        <v>16</v>
      </c>
      <c r="B19" s="9">
        <f>Intra!B19+Inter!B19+Foreign!B19</f>
        <v>44</v>
      </c>
      <c r="C19" s="10">
        <f>((SQRT((Intra!C19/1.645)^2+(Inter!C19/1.645)^2+(Foreign!C19/1.645)^2))*1.645)</f>
        <v>45.70557952810576</v>
      </c>
      <c r="D19" s="11">
        <f t="shared" si="2"/>
        <v>0.04680851063829787</v>
      </c>
      <c r="E19" s="9">
        <f>Intra!E19+Inter!E19+Foreign!E19</f>
        <v>39</v>
      </c>
      <c r="F19" s="10">
        <f>((SQRT((Intra!F19/1.645)^2+(Inter!F19/1.645)^2+(Foreign!F19/1.645)^2))*1.645)</f>
        <v>29.1547594742265</v>
      </c>
      <c r="G19" s="1">
        <f t="shared" si="3"/>
        <v>0.09219858156028368</v>
      </c>
      <c r="H19" s="17">
        <f>Intra!H19+Inter!H19+Foreign!H19</f>
        <v>5</v>
      </c>
      <c r="I19" s="18">
        <f>((SQRT((Intra!I19/1.645)^2+(Inter!I19/1.645)^2+(Foreign!I19/1.645)^2))*1.645)</f>
        <v>54.2125446737192</v>
      </c>
      <c r="K19" s="21"/>
    </row>
    <row r="20" spans="1:11" s="2" customFormat="1" ht="14.25">
      <c r="A20" s="43" t="s">
        <v>17</v>
      </c>
      <c r="B20" s="9">
        <f>Intra!B20+Inter!B20+Foreign!B20</f>
        <v>106</v>
      </c>
      <c r="C20" s="10">
        <f>((SQRT((Intra!C20/1.645)^2+(Inter!C20/1.645)^2+(Foreign!C20/1.645)^2))*1.645)</f>
        <v>85.75546629807339</v>
      </c>
      <c r="D20" s="11">
        <f t="shared" si="2"/>
        <v>0.1127659574468085</v>
      </c>
      <c r="E20" s="9">
        <f>Intra!E20+Inter!E20+Foreign!E20</f>
        <v>81</v>
      </c>
      <c r="F20" s="10">
        <f>((SQRT((Intra!F20/1.645)^2+(Inter!F20/1.645)^2+(Foreign!F20/1.645)^2))*1.645)</f>
        <v>75.31268153505094</v>
      </c>
      <c r="G20" s="1">
        <f t="shared" si="3"/>
        <v>0.19148936170212766</v>
      </c>
      <c r="H20" s="17">
        <f>Intra!H20+Inter!H20+Foreign!H20</f>
        <v>25</v>
      </c>
      <c r="I20" s="18">
        <f>((SQRT((Intra!I20/1.645)^2+(Inter!I20/1.645)^2+(Foreign!I20/1.645)^2))*1.645)</f>
        <v>114.13150310059005</v>
      </c>
      <c r="K20" s="21"/>
    </row>
    <row r="21" spans="1:11" s="2" customFormat="1" ht="14.25">
      <c r="A21" s="43" t="s">
        <v>18</v>
      </c>
      <c r="B21" s="9">
        <f>Intra!B21+Inter!B21+Foreign!B21</f>
        <v>308</v>
      </c>
      <c r="C21" s="10">
        <f>((SQRT((Intra!C21/1.645)^2+(Inter!C21/1.645)^2+(Foreign!C21/1.645)^2))*1.645)</f>
        <v>186.07794065928394</v>
      </c>
      <c r="D21" s="11">
        <f t="shared" si="2"/>
        <v>0.3276595744680851</v>
      </c>
      <c r="E21" s="9">
        <f>Intra!E21+Inter!E21+Foreign!E21</f>
        <v>47</v>
      </c>
      <c r="F21" s="10">
        <f>((SQRT((Intra!F21/1.645)^2+(Inter!F21/1.645)^2+(Foreign!F21/1.645)^2))*1.645)</f>
        <v>52.23983154643591</v>
      </c>
      <c r="G21" s="1">
        <f t="shared" si="3"/>
        <v>0.1111111111111111</v>
      </c>
      <c r="H21" s="17">
        <f>Intra!H21+Inter!H21+Foreign!H21</f>
        <v>261</v>
      </c>
      <c r="I21" s="18">
        <f>((SQRT((Intra!I21/1.645)^2+(Inter!I21/1.645)^2+(Foreign!I21/1.645)^2))*1.645)</f>
        <v>193.2718292974949</v>
      </c>
      <c r="K21" s="21"/>
    </row>
    <row r="22" spans="1:11" s="2" customFormat="1" ht="14.25">
      <c r="A22" s="43" t="s">
        <v>19</v>
      </c>
      <c r="B22" s="9">
        <f>Intra!B22+Inter!B22+Foreign!B22</f>
        <v>61</v>
      </c>
      <c r="C22" s="10">
        <f>((SQRT((Intra!C22/1.645)^2+(Inter!C22/1.645)^2+(Foreign!C22/1.645)^2))*1.645)</f>
        <v>56.302753041036986</v>
      </c>
      <c r="D22" s="11">
        <f t="shared" si="2"/>
        <v>0.06489361702127659</v>
      </c>
      <c r="E22" s="9">
        <f>Intra!E22+Inter!E22+Foreign!E22</f>
        <v>45</v>
      </c>
      <c r="F22" s="10">
        <f>((SQRT((Intra!F22/1.645)^2+(Inter!F22/1.645)^2+(Foreign!F22/1.645)^2))*1.645)</f>
        <v>51.40038910358559</v>
      </c>
      <c r="G22" s="1">
        <f t="shared" si="3"/>
        <v>0.10638297872340426</v>
      </c>
      <c r="H22" s="17">
        <f>Intra!H22+Inter!H22+Foreign!H22</f>
        <v>16</v>
      </c>
      <c r="I22" s="18">
        <f>((SQRT((Intra!I22/1.645)^2+(Inter!I22/1.645)^2+(Foreign!I22/1.645)^2))*1.645)</f>
        <v>76.23647421018367</v>
      </c>
      <c r="K22" s="21"/>
    </row>
    <row r="23" spans="1:11" s="2" customFormat="1" ht="14.25">
      <c r="A23" s="43" t="s">
        <v>20</v>
      </c>
      <c r="B23" s="9">
        <f>Intra!B23+Inter!B23+Foreign!B23</f>
        <v>93</v>
      </c>
      <c r="C23" s="10">
        <f>((SQRT((Intra!C23/1.645)^2+(Inter!C23/1.645)^2+(Foreign!C23/1.645)^2))*1.645)</f>
        <v>74.96665925596525</v>
      </c>
      <c r="D23" s="11">
        <f t="shared" si="2"/>
        <v>0.09893617021276596</v>
      </c>
      <c r="E23" s="9">
        <f>Intra!E23+Inter!E23+Foreign!E23</f>
        <v>18</v>
      </c>
      <c r="F23" s="10">
        <f>((SQRT((Intra!F23/1.645)^2+(Inter!F23/1.645)^2+(Foreign!F23/1.645)^2))*1.645)</f>
        <v>24</v>
      </c>
      <c r="G23" s="1">
        <f t="shared" si="3"/>
        <v>0.0425531914893617</v>
      </c>
      <c r="H23" s="17">
        <f>Intra!H23+Inter!H23+Foreign!H23</f>
        <v>75</v>
      </c>
      <c r="I23" s="18">
        <f>((SQRT((Intra!I23/1.645)^2+(Inter!I23/1.645)^2+(Foreign!I23/1.645)^2))*1.645)</f>
        <v>78.7146746166177</v>
      </c>
      <c r="K23" s="21"/>
    </row>
    <row r="24" spans="1:11" s="2" customFormat="1" ht="14.25">
      <c r="A24" s="43" t="s">
        <v>21</v>
      </c>
      <c r="B24" s="9">
        <f>Intra!B24+Inter!B24+Foreign!B24</f>
        <v>49</v>
      </c>
      <c r="C24" s="10">
        <f>((SQRT((Intra!C24/1.645)^2+(Inter!C24/1.645)^2+(Foreign!C24/1.645)^2))*1.645)</f>
        <v>50</v>
      </c>
      <c r="D24" s="11">
        <f t="shared" si="2"/>
        <v>0.052127659574468084</v>
      </c>
      <c r="E24" s="9">
        <f>Intra!E24+Inter!E24+Foreign!E24</f>
        <v>22</v>
      </c>
      <c r="F24" s="10">
        <f>((SQRT((Intra!F24/1.645)^2+(Inter!F24/1.645)^2+(Foreign!F24/1.645)^2))*1.645)</f>
        <v>28.999999999999996</v>
      </c>
      <c r="G24" s="1">
        <f t="shared" si="3"/>
        <v>0.05200945626477541</v>
      </c>
      <c r="H24" s="17">
        <f>Intra!H24+Inter!H24+Foreign!H24</f>
        <v>27</v>
      </c>
      <c r="I24" s="18">
        <f>((SQRT((Intra!I24/1.645)^2+(Inter!I24/1.645)^2+(Foreign!I24/1.645)^2))*1.645)</f>
        <v>57.801384066473695</v>
      </c>
      <c r="K24" s="21"/>
    </row>
    <row r="25" spans="1:9" ht="14.25">
      <c r="A25" s="44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41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11" ht="14.25">
      <c r="A27" s="42" t="s">
        <v>30</v>
      </c>
      <c r="B27" s="9">
        <f>Intra!B27+Inter!B27+Foreign!B27</f>
        <v>961</v>
      </c>
      <c r="C27" s="10">
        <f>((SQRT((Intra!C27/1.645)^2+(Inter!C27/1.645)^2+(Foreign!C27/1.645)^2))*1.645)</f>
        <v>214.6182657650555</v>
      </c>
      <c r="D27" s="11">
        <f>B27/B$27</f>
        <v>1</v>
      </c>
      <c r="E27" s="9">
        <f>Intra!E27+Inter!E27+Foreign!E27</f>
        <v>520</v>
      </c>
      <c r="F27" s="10">
        <f>((SQRT((Intra!F27/1.645)^2+(Inter!F27/1.645)^2+(Foreign!F27/1.645)^2))*1.645)</f>
        <v>161.31955864060623</v>
      </c>
      <c r="G27" s="1">
        <f>E27/E$27</f>
        <v>1</v>
      </c>
      <c r="H27" s="17">
        <f>Intra!H27+Inter!H27+Foreign!H27</f>
        <v>441</v>
      </c>
      <c r="I27" s="18">
        <f>((SQRT((Intra!I27/1.645)^2+(Inter!I27/1.645)^2+(Foreign!I27/1.645)^2))*1.645)</f>
        <v>268.48649872945197</v>
      </c>
      <c r="K27" s="21"/>
    </row>
    <row r="28" spans="1:11" ht="14.25">
      <c r="A28" s="43" t="s">
        <v>22</v>
      </c>
      <c r="B28" s="9">
        <f>Intra!B28+Inter!B28+Foreign!B28</f>
        <v>145</v>
      </c>
      <c r="C28" s="10">
        <f>((SQRT((Intra!C28/1.645)^2+(Inter!C28/1.645)^2+(Foreign!C28/1.645)^2))*1.645)</f>
        <v>64.00781202322104</v>
      </c>
      <c r="D28" s="11">
        <f aca="true" t="shared" si="4" ref="D28:D36">B28/B$27</f>
        <v>0.15088449531737774</v>
      </c>
      <c r="E28" s="9">
        <f>Intra!E28+Inter!E28+Foreign!E28</f>
        <v>51</v>
      </c>
      <c r="F28" s="10">
        <f>((SQRT((Intra!F28/1.645)^2+(Inter!F28/1.645)^2+(Foreign!F28/1.645)^2))*1.645)</f>
        <v>39.40812099047606</v>
      </c>
      <c r="G28" s="1">
        <f aca="true" t="shared" si="5" ref="G28:G36">E28/E$27</f>
        <v>0.09807692307692308</v>
      </c>
      <c r="H28" s="17">
        <f>Intra!H28+Inter!H28+Foreign!H28</f>
        <v>94</v>
      </c>
      <c r="I28" s="18">
        <f>((SQRT((Intra!I28/1.645)^2+(Inter!I28/1.645)^2+(Foreign!I28/1.645)^2))*1.645)</f>
        <v>75.16648189186454</v>
      </c>
      <c r="K28" s="21"/>
    </row>
    <row r="29" spans="1:11" ht="14.25">
      <c r="A29" s="43" t="s">
        <v>23</v>
      </c>
      <c r="B29" s="9">
        <f>Intra!B29+Inter!B29+Foreign!B29</f>
        <v>208</v>
      </c>
      <c r="C29" s="10">
        <f>((SQRT((Intra!C29/1.645)^2+(Inter!C29/1.645)^2+(Foreign!C29/1.645)^2))*1.645)</f>
        <v>89.87213138676526</v>
      </c>
      <c r="D29" s="11">
        <f t="shared" si="4"/>
        <v>0.21644120707596254</v>
      </c>
      <c r="E29" s="9">
        <f>Intra!E29+Inter!E29+Foreign!E29</f>
        <v>232</v>
      </c>
      <c r="F29" s="10">
        <f>((SQRT((Intra!F29/1.645)^2+(Inter!F29/1.645)^2+(Foreign!F29/1.645)^2))*1.645)</f>
        <v>121.01652779682615</v>
      </c>
      <c r="G29" s="1">
        <f t="shared" si="5"/>
        <v>0.4461538461538462</v>
      </c>
      <c r="H29" s="17">
        <f>Intra!H29+Inter!H29+Foreign!H29</f>
        <v>-24</v>
      </c>
      <c r="I29" s="18">
        <f>((SQRT((Intra!I29/1.645)^2+(Inter!I29/1.645)^2+(Foreign!I29/1.645)^2))*1.645)</f>
        <v>150.73818361649444</v>
      </c>
      <c r="K29" s="21"/>
    </row>
    <row r="30" spans="1:11" ht="14.25">
      <c r="A30" s="43" t="s">
        <v>14</v>
      </c>
      <c r="B30" s="9">
        <f>Intra!B30+Inter!B30+Foreign!B30</f>
        <v>68</v>
      </c>
      <c r="C30" s="10">
        <f>((SQRT((Intra!C30/1.645)^2+(Inter!C30/1.645)^2+(Foreign!C30/1.645)^2))*1.645)</f>
        <v>48.83646178829912</v>
      </c>
      <c r="D30" s="11">
        <f t="shared" si="4"/>
        <v>0.07075962539021852</v>
      </c>
      <c r="E30" s="9">
        <f>Intra!E30+Inter!E30+Foreign!E30</f>
        <v>46</v>
      </c>
      <c r="F30" s="10">
        <f>((SQRT((Intra!F30/1.645)^2+(Inter!F30/1.645)^2+(Foreign!F30/1.645)^2))*1.645)</f>
        <v>40.496913462633174</v>
      </c>
      <c r="G30" s="1">
        <f t="shared" si="5"/>
        <v>0.08846153846153847</v>
      </c>
      <c r="H30" s="17">
        <f>Intra!H30+Inter!H30+Foreign!H30</f>
        <v>22</v>
      </c>
      <c r="I30" s="18">
        <f>((SQRT((Intra!I30/1.645)^2+(Inter!I30/1.645)^2+(Foreign!I30/1.645)^2))*1.645)</f>
        <v>63.44288770224761</v>
      </c>
      <c r="K30" s="21"/>
    </row>
    <row r="31" spans="1:11" s="2" customFormat="1" ht="14.25">
      <c r="A31" s="43" t="s">
        <v>15</v>
      </c>
      <c r="B31" s="9">
        <f>Intra!B31+Inter!B31+Foreign!B31</f>
        <v>178</v>
      </c>
      <c r="C31" s="10">
        <f>((SQRT((Intra!C31/1.645)^2+(Inter!C31/1.645)^2+(Foreign!C31/1.645)^2))*1.645)</f>
        <v>127.27922061357856</v>
      </c>
      <c r="D31" s="11">
        <f t="shared" si="4"/>
        <v>0.18522372528616024</v>
      </c>
      <c r="E31" s="9">
        <f>Intra!E31+Inter!E31+Foreign!E31</f>
        <v>73</v>
      </c>
      <c r="F31" s="10">
        <f>((SQRT((Intra!F31/1.645)^2+(Inter!F31/1.645)^2+(Foreign!F31/1.645)^2))*1.645)</f>
        <v>64.38167441127949</v>
      </c>
      <c r="G31" s="1">
        <f t="shared" si="5"/>
        <v>0.14038461538461539</v>
      </c>
      <c r="H31" s="17">
        <f>Intra!H31+Inter!H31+Foreign!H31</f>
        <v>105</v>
      </c>
      <c r="I31" s="18">
        <f>((SQRT((Intra!I31/1.645)^2+(Inter!I31/1.645)^2+(Foreign!I31/1.645)^2))*1.645)</f>
        <v>142.6359001093343</v>
      </c>
      <c r="K31" s="21"/>
    </row>
    <row r="32" spans="1:11" s="2" customFormat="1" ht="14.25">
      <c r="A32" s="43" t="s">
        <v>16</v>
      </c>
      <c r="B32" s="9">
        <f>Intra!B32+Inter!B32+Foreign!B32</f>
        <v>175</v>
      </c>
      <c r="C32" s="10">
        <f>((SQRT((Intra!C32/1.645)^2+(Inter!C32/1.645)^2+(Foreign!C32/1.645)^2))*1.645)</f>
        <v>98.8382517044894</v>
      </c>
      <c r="D32" s="11">
        <f t="shared" si="4"/>
        <v>0.18210197710718</v>
      </c>
      <c r="E32" s="9">
        <f>Intra!E32+Inter!E32+Foreign!E32</f>
        <v>55</v>
      </c>
      <c r="F32" s="10">
        <f>((SQRT((Intra!F32/1.645)^2+(Inter!F32/1.645)^2+(Foreign!F32/1.645)^2))*1.645)</f>
        <v>37.20215047547655</v>
      </c>
      <c r="G32" s="1">
        <f t="shared" si="5"/>
        <v>0.10576923076923077</v>
      </c>
      <c r="H32" s="17">
        <f>Intra!H32+Inter!H32+Foreign!H32</f>
        <v>120</v>
      </c>
      <c r="I32" s="18">
        <f>((SQRT((Intra!I32/1.645)^2+(Inter!I32/1.645)^2+(Foreign!I32/1.645)^2))*1.645)</f>
        <v>105.60776486603625</v>
      </c>
      <c r="K32" s="21"/>
    </row>
    <row r="33" spans="1:11" s="2" customFormat="1" ht="14.25">
      <c r="A33" s="43" t="s">
        <v>17</v>
      </c>
      <c r="B33" s="9">
        <f>Intra!B33+Inter!B33+Foreign!B33</f>
        <v>31</v>
      </c>
      <c r="C33" s="10">
        <f>((SQRT((Intra!C33/1.645)^2+(Inter!C33/1.645)^2+(Foreign!C33/1.645)^2))*1.645)</f>
        <v>27.65863337187866</v>
      </c>
      <c r="D33" s="11">
        <f t="shared" si="4"/>
        <v>0.03225806451612903</v>
      </c>
      <c r="E33" s="9">
        <f>Intra!E33+Inter!E33+Foreign!E33</f>
        <v>38</v>
      </c>
      <c r="F33" s="10">
        <f>((SQRT((Intra!F33/1.645)^2+(Inter!F33/1.645)^2+(Foreign!F33/1.645)^2))*1.645)</f>
        <v>43</v>
      </c>
      <c r="G33" s="1">
        <f t="shared" si="5"/>
        <v>0.07307692307692308</v>
      </c>
      <c r="H33" s="17">
        <f>Intra!H33+Inter!H33+Foreign!H33</f>
        <v>-7</v>
      </c>
      <c r="I33" s="18">
        <f>((SQRT((Intra!I33/1.645)^2+(Inter!I33/1.645)^2+(Foreign!I33/1.645)^2))*1.645)</f>
        <v>51.12729212465686</v>
      </c>
      <c r="K33" s="21"/>
    </row>
    <row r="34" spans="1:11" s="2" customFormat="1" ht="14.25">
      <c r="A34" s="43" t="s">
        <v>24</v>
      </c>
      <c r="B34" s="9">
        <f>Intra!B34+Inter!B34+Foreign!B34</f>
        <v>99</v>
      </c>
      <c r="C34" s="10">
        <f>((SQRT((Intra!C34/1.645)^2+(Inter!C34/1.645)^2+(Foreign!C34/1.645)^2))*1.645)</f>
        <v>56.79788728465171</v>
      </c>
      <c r="D34" s="11">
        <f t="shared" si="4"/>
        <v>0.10301768990634755</v>
      </c>
      <c r="E34" s="9">
        <f>Intra!E34+Inter!E34+Foreign!E34</f>
        <v>15</v>
      </c>
      <c r="F34" s="10">
        <f>((SQRT((Intra!F34/1.645)^2+(Inter!F34/1.645)^2+(Foreign!F34/1.645)^2))*1.645)</f>
        <v>25</v>
      </c>
      <c r="G34" s="1">
        <f t="shared" si="5"/>
        <v>0.028846153846153848</v>
      </c>
      <c r="H34" s="17">
        <f>Intra!H34+Inter!H34+Foreign!H34</f>
        <v>84</v>
      </c>
      <c r="I34" s="18">
        <f>((SQRT((Intra!I34/1.645)^2+(Inter!I34/1.645)^2+(Foreign!I34/1.645)^2))*1.645)</f>
        <v>62.05642593640082</v>
      </c>
      <c r="K34" s="21"/>
    </row>
    <row r="35" spans="1:11" s="2" customFormat="1" ht="14.25">
      <c r="A35" s="43" t="s">
        <v>25</v>
      </c>
      <c r="B35" s="9">
        <f>Intra!B35+Inter!B35+Foreign!B35</f>
        <v>13</v>
      </c>
      <c r="C35" s="10">
        <f>((SQRT((Intra!C35/1.645)^2+(Inter!C35/1.645)^2+(Foreign!C35/1.645)^2))*1.645)</f>
        <v>22</v>
      </c>
      <c r="D35" s="11">
        <f t="shared" si="4"/>
        <v>0.013527575442247659</v>
      </c>
      <c r="E35" s="9">
        <f>Intra!E35+Inter!E35+Foreign!E35</f>
        <v>10</v>
      </c>
      <c r="F35" s="10">
        <f>((SQRT((Intra!F35/1.645)^2+(Inter!F35/1.645)^2+(Foreign!F35/1.645)^2))*1.645)</f>
        <v>16</v>
      </c>
      <c r="G35" s="1">
        <f t="shared" si="5"/>
        <v>0.019230769230769232</v>
      </c>
      <c r="H35" s="17">
        <f>Intra!H35+Inter!H35+Foreign!H35</f>
        <v>3</v>
      </c>
      <c r="I35" s="18">
        <f>((SQRT((Intra!I35/1.645)^2+(Inter!I35/1.645)^2+(Foreign!I35/1.645)^2))*1.645)</f>
        <v>27.20294101747089</v>
      </c>
      <c r="K35" s="21"/>
    </row>
    <row r="36" spans="1:11" s="2" customFormat="1" ht="14.25">
      <c r="A36" s="43" t="s">
        <v>26</v>
      </c>
      <c r="B36" s="9">
        <f>Intra!B36+Inter!B36+Foreign!B36</f>
        <v>44</v>
      </c>
      <c r="C36" s="10">
        <f>((SQRT((Intra!C36/1.645)^2+(Inter!C36/1.645)^2+(Foreign!C36/1.645)^2))*1.645)</f>
        <v>36</v>
      </c>
      <c r="D36" s="11">
        <f t="shared" si="4"/>
        <v>0.045785639958376693</v>
      </c>
      <c r="E36" s="9">
        <f>Intra!E36+Inter!E36+Foreign!E36</f>
        <v>0</v>
      </c>
      <c r="F36" s="10">
        <f>((SQRT((Intra!F36/1.645)^2+(Inter!F36/1.645)^2+(Foreign!F36/1.645)^2))*1.645)</f>
        <v>0</v>
      </c>
      <c r="G36" s="1">
        <f t="shared" si="5"/>
        <v>0</v>
      </c>
      <c r="H36" s="17">
        <f>Intra!H36+Inter!H36+Foreign!H36</f>
        <v>44</v>
      </c>
      <c r="I36" s="18">
        <f>((SQRT((Intra!I36/1.645)^2+(Inter!I36/1.645)^2+(Foreign!I36/1.645)^2))*1.645)</f>
        <v>36</v>
      </c>
      <c r="K36" s="21"/>
    </row>
    <row r="37" spans="1:9" ht="14.25">
      <c r="A37" s="46"/>
      <c r="B37" s="13"/>
      <c r="C37" s="14"/>
      <c r="D37" s="14"/>
      <c r="E37" s="13"/>
      <c r="F37" s="14"/>
      <c r="G37" s="14"/>
      <c r="H37" s="13"/>
      <c r="I37" s="15"/>
    </row>
    <row r="38" spans="1:9" ht="14.25">
      <c r="A38" s="45" t="s">
        <v>35</v>
      </c>
      <c r="B38" s="2"/>
      <c r="C38" s="2"/>
      <c r="D38" s="2"/>
      <c r="E38" s="2"/>
      <c r="F38" s="2"/>
      <c r="G38" s="2"/>
      <c r="H38" s="2"/>
      <c r="I38" s="2"/>
    </row>
    <row r="39" spans="1:9" ht="14.25">
      <c r="A39" s="45" t="s">
        <v>29</v>
      </c>
      <c r="B39" s="2"/>
      <c r="C39" s="2"/>
      <c r="D39" s="2"/>
      <c r="E39" s="2"/>
      <c r="F39" s="2"/>
      <c r="G39" s="2"/>
      <c r="H39" s="2"/>
      <c r="I39" s="2"/>
    </row>
  </sheetData>
  <sheetProtection/>
  <mergeCells count="4"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2" customWidth="1"/>
    <col min="2" max="2" width="13.57421875" style="2" customWidth="1"/>
    <col min="3" max="4" width="10.7109375" style="2" customWidth="1"/>
    <col min="5" max="5" width="13.57421875" style="2" customWidth="1"/>
    <col min="6" max="7" width="10.7109375" style="2" customWidth="1"/>
    <col min="8" max="8" width="13.57421875" style="2" customWidth="1"/>
    <col min="9" max="9" width="10.7109375" style="2" customWidth="1"/>
    <col min="10" max="16384" width="8.8515625" style="2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">
        <v>40</v>
      </c>
      <c r="B3" s="50" t="s">
        <v>37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35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6" t="s">
        <v>7</v>
      </c>
      <c r="B7" s="9">
        <v>275</v>
      </c>
      <c r="C7" s="19">
        <v>142</v>
      </c>
      <c r="D7" s="11">
        <f aca="true" t="shared" si="0" ref="D7:D12">B7/B$7</f>
        <v>1</v>
      </c>
      <c r="E7" s="9">
        <v>155</v>
      </c>
      <c r="F7" s="10">
        <v>91</v>
      </c>
      <c r="G7" s="1">
        <f aca="true" t="shared" si="1" ref="G7:G12">E7/E$7</f>
        <v>1</v>
      </c>
      <c r="H7" s="17">
        <f aca="true" t="shared" si="2" ref="H7:H12">B7-E7</f>
        <v>120</v>
      </c>
      <c r="I7" s="18">
        <f aca="true" t="shared" si="3" ref="I7:I12">((SQRT((C7/1.645)^2+(F7/1.645)^2)))*1.645</f>
        <v>168.65645555388625</v>
      </c>
    </row>
    <row r="8" spans="1:9" ht="14.25">
      <c r="A8" s="37" t="s">
        <v>8</v>
      </c>
      <c r="B8" s="9">
        <v>55</v>
      </c>
      <c r="C8" s="19">
        <v>56</v>
      </c>
      <c r="D8" s="11">
        <f t="shared" si="0"/>
        <v>0.2</v>
      </c>
      <c r="E8" s="9">
        <v>55</v>
      </c>
      <c r="F8" s="10">
        <v>49</v>
      </c>
      <c r="G8" s="1">
        <f t="shared" si="1"/>
        <v>0.3548387096774194</v>
      </c>
      <c r="H8" s="17">
        <f t="shared" si="2"/>
        <v>0</v>
      </c>
      <c r="I8" s="18">
        <f t="shared" si="3"/>
        <v>74.41102068914253</v>
      </c>
    </row>
    <row r="9" spans="1:9" ht="14.25">
      <c r="A9" s="37" t="s">
        <v>9</v>
      </c>
      <c r="B9" s="9">
        <v>135</v>
      </c>
      <c r="C9" s="10">
        <v>110</v>
      </c>
      <c r="D9" s="11">
        <f t="shared" si="0"/>
        <v>0.4909090909090909</v>
      </c>
      <c r="E9" s="9">
        <v>28</v>
      </c>
      <c r="F9" s="10">
        <v>26</v>
      </c>
      <c r="G9" s="1">
        <f t="shared" si="1"/>
        <v>0.18064516129032257</v>
      </c>
      <c r="H9" s="17">
        <f t="shared" si="2"/>
        <v>107</v>
      </c>
      <c r="I9" s="18">
        <f t="shared" si="3"/>
        <v>113.03096920755831</v>
      </c>
    </row>
    <row r="10" spans="1:9" ht="14.25">
      <c r="A10" s="37" t="s">
        <v>10</v>
      </c>
      <c r="B10" s="9">
        <v>22</v>
      </c>
      <c r="C10" s="19">
        <v>27</v>
      </c>
      <c r="D10" s="11">
        <f t="shared" si="0"/>
        <v>0.08</v>
      </c>
      <c r="E10" s="9">
        <v>65</v>
      </c>
      <c r="F10" s="10">
        <v>71</v>
      </c>
      <c r="G10" s="1">
        <f t="shared" si="1"/>
        <v>0.41935483870967744</v>
      </c>
      <c r="H10" s="17">
        <f t="shared" si="2"/>
        <v>-43</v>
      </c>
      <c r="I10" s="18">
        <f t="shared" si="3"/>
        <v>75.96051605933178</v>
      </c>
    </row>
    <row r="11" spans="1:9" ht="14.25">
      <c r="A11" s="37" t="s">
        <v>11</v>
      </c>
      <c r="B11" s="9">
        <v>52</v>
      </c>
      <c r="C11" s="10">
        <v>62</v>
      </c>
      <c r="D11" s="11">
        <f t="shared" si="0"/>
        <v>0.1890909090909091</v>
      </c>
      <c r="E11" s="9">
        <v>7</v>
      </c>
      <c r="F11" s="10">
        <v>12</v>
      </c>
      <c r="G11" s="1">
        <f t="shared" si="1"/>
        <v>0.04516129032258064</v>
      </c>
      <c r="H11" s="17">
        <f t="shared" si="2"/>
        <v>45</v>
      </c>
      <c r="I11" s="18">
        <f t="shared" si="3"/>
        <v>63.150613615387776</v>
      </c>
    </row>
    <row r="12" spans="1:9" ht="14.25">
      <c r="A12" s="37" t="s">
        <v>12</v>
      </c>
      <c r="B12" s="9">
        <v>11</v>
      </c>
      <c r="C12" s="10">
        <v>17</v>
      </c>
      <c r="D12" s="11">
        <f t="shared" si="0"/>
        <v>0.04</v>
      </c>
      <c r="E12" s="9">
        <v>0</v>
      </c>
      <c r="F12" s="10">
        <v>0</v>
      </c>
      <c r="G12" s="1">
        <f t="shared" si="1"/>
        <v>0</v>
      </c>
      <c r="H12" s="17">
        <f t="shared" si="2"/>
        <v>11</v>
      </c>
      <c r="I12" s="18">
        <f t="shared" si="3"/>
        <v>17</v>
      </c>
    </row>
    <row r="13" spans="1:9" ht="14.25">
      <c r="A13" s="37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35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6" t="s">
        <v>31</v>
      </c>
      <c r="B15" s="9">
        <v>397</v>
      </c>
      <c r="C15" s="10">
        <v>196</v>
      </c>
      <c r="D15" s="11">
        <f>B15/B$15</f>
        <v>1</v>
      </c>
      <c r="E15" s="9">
        <v>207</v>
      </c>
      <c r="F15" s="10">
        <v>111</v>
      </c>
      <c r="G15" s="1">
        <f>E15/E$15</f>
        <v>1</v>
      </c>
      <c r="H15" s="17">
        <f>B15-E15</f>
        <v>190</v>
      </c>
      <c r="I15" s="18">
        <f aca="true" t="shared" si="4" ref="I15:I24">((SQRT((C15/1.645)^2+(F15/1.645)^2)))*1.645</f>
        <v>225.2487513838867</v>
      </c>
    </row>
    <row r="16" spans="1:9" ht="14.25">
      <c r="A16" s="37" t="s">
        <v>13</v>
      </c>
      <c r="B16" s="9">
        <v>31</v>
      </c>
      <c r="C16" s="10">
        <v>38</v>
      </c>
      <c r="D16" s="11">
        <f aca="true" t="shared" si="5" ref="D16:D24">B16/B$15</f>
        <v>0.07808564231738035</v>
      </c>
      <c r="E16" s="9">
        <v>26</v>
      </c>
      <c r="F16" s="10">
        <v>42</v>
      </c>
      <c r="G16" s="1">
        <f aca="true" t="shared" si="6" ref="G16:G24">E16/E$15</f>
        <v>0.12560386473429952</v>
      </c>
      <c r="H16" s="17">
        <f aca="true" t="shared" si="7" ref="H16:H24">B16-E16</f>
        <v>5</v>
      </c>
      <c r="I16" s="18">
        <f t="shared" si="4"/>
        <v>56.639209034025185</v>
      </c>
    </row>
    <row r="17" spans="1:9" ht="14.25">
      <c r="A17" s="37" t="s">
        <v>14</v>
      </c>
      <c r="B17" s="9">
        <v>0</v>
      </c>
      <c r="C17" s="10">
        <v>0</v>
      </c>
      <c r="D17" s="11">
        <f t="shared" si="5"/>
        <v>0</v>
      </c>
      <c r="E17" s="9">
        <v>8</v>
      </c>
      <c r="F17" s="10">
        <v>14</v>
      </c>
      <c r="G17" s="1">
        <f t="shared" si="6"/>
        <v>0.03864734299516908</v>
      </c>
      <c r="H17" s="17">
        <f t="shared" si="7"/>
        <v>-8</v>
      </c>
      <c r="I17" s="18">
        <f t="shared" si="4"/>
        <v>14</v>
      </c>
    </row>
    <row r="18" spans="1:9" ht="14.25">
      <c r="A18" s="37" t="s">
        <v>15</v>
      </c>
      <c r="B18" s="9">
        <v>129</v>
      </c>
      <c r="C18" s="10">
        <v>115</v>
      </c>
      <c r="D18" s="11">
        <f t="shared" si="5"/>
        <v>0.3249370277078086</v>
      </c>
      <c r="E18" s="9">
        <v>41</v>
      </c>
      <c r="F18" s="10">
        <v>65</v>
      </c>
      <c r="G18" s="1">
        <f t="shared" si="6"/>
        <v>0.19806763285024154</v>
      </c>
      <c r="H18" s="17">
        <f t="shared" si="7"/>
        <v>88</v>
      </c>
      <c r="I18" s="18">
        <f t="shared" si="4"/>
        <v>132.09844813622908</v>
      </c>
    </row>
    <row r="19" spans="1:9" ht="14.25">
      <c r="A19" s="37" t="s">
        <v>16</v>
      </c>
      <c r="B19" s="9">
        <v>4</v>
      </c>
      <c r="C19" s="10">
        <v>8</v>
      </c>
      <c r="D19" s="11">
        <f t="shared" si="5"/>
        <v>0.010075566750629723</v>
      </c>
      <c r="E19" s="9">
        <v>32</v>
      </c>
      <c r="F19" s="10">
        <v>27</v>
      </c>
      <c r="G19" s="1">
        <f t="shared" si="6"/>
        <v>0.15458937198067632</v>
      </c>
      <c r="H19" s="17">
        <f t="shared" si="7"/>
        <v>-28</v>
      </c>
      <c r="I19" s="18">
        <f t="shared" si="4"/>
        <v>28.16025568065745</v>
      </c>
    </row>
    <row r="20" spans="1:9" ht="14.25">
      <c r="A20" s="37" t="s">
        <v>17</v>
      </c>
      <c r="B20" s="9">
        <v>53</v>
      </c>
      <c r="C20" s="10">
        <v>45</v>
      </c>
      <c r="D20" s="11">
        <f t="shared" si="5"/>
        <v>0.13350125944584382</v>
      </c>
      <c r="E20" s="9">
        <v>8</v>
      </c>
      <c r="F20" s="10">
        <v>14</v>
      </c>
      <c r="G20" s="1">
        <f t="shared" si="6"/>
        <v>0.03864734299516908</v>
      </c>
      <c r="H20" s="17">
        <f t="shared" si="7"/>
        <v>45</v>
      </c>
      <c r="I20" s="18">
        <f t="shared" si="4"/>
        <v>47.12748667179272</v>
      </c>
    </row>
    <row r="21" spans="1:9" ht="14.25">
      <c r="A21" s="37" t="s">
        <v>18</v>
      </c>
      <c r="B21" s="9">
        <v>131</v>
      </c>
      <c r="C21" s="10">
        <v>136</v>
      </c>
      <c r="D21" s="11">
        <f t="shared" si="5"/>
        <v>0.32997481108312343</v>
      </c>
      <c r="E21" s="9">
        <v>44</v>
      </c>
      <c r="F21" s="10">
        <v>52</v>
      </c>
      <c r="G21" s="1">
        <f t="shared" si="6"/>
        <v>0.21256038647342995</v>
      </c>
      <c r="H21" s="17">
        <f t="shared" si="7"/>
        <v>87</v>
      </c>
      <c r="I21" s="18">
        <f t="shared" si="4"/>
        <v>145.60219778561037</v>
      </c>
    </row>
    <row r="22" spans="1:9" ht="14.25">
      <c r="A22" s="37" t="s">
        <v>19</v>
      </c>
      <c r="B22" s="9">
        <v>18</v>
      </c>
      <c r="C22" s="10">
        <v>19</v>
      </c>
      <c r="D22" s="11">
        <f t="shared" si="5"/>
        <v>0.04534005037783375</v>
      </c>
      <c r="E22" s="9">
        <v>26</v>
      </c>
      <c r="F22" s="10">
        <v>41</v>
      </c>
      <c r="G22" s="1">
        <f t="shared" si="6"/>
        <v>0.12560386473429952</v>
      </c>
      <c r="H22" s="17">
        <f t="shared" si="7"/>
        <v>-8</v>
      </c>
      <c r="I22" s="18">
        <f t="shared" si="4"/>
        <v>45.18849411078001</v>
      </c>
    </row>
    <row r="23" spans="1:9" ht="14.25">
      <c r="A23" s="37" t="s">
        <v>20</v>
      </c>
      <c r="B23" s="9">
        <v>31</v>
      </c>
      <c r="C23" s="10">
        <v>54</v>
      </c>
      <c r="D23" s="11">
        <f t="shared" si="5"/>
        <v>0.07808564231738035</v>
      </c>
      <c r="E23" s="9">
        <v>0</v>
      </c>
      <c r="F23" s="10">
        <v>0</v>
      </c>
      <c r="G23" s="1">
        <f t="shared" si="6"/>
        <v>0</v>
      </c>
      <c r="H23" s="17">
        <f t="shared" si="7"/>
        <v>31</v>
      </c>
      <c r="I23" s="18">
        <f t="shared" si="4"/>
        <v>54</v>
      </c>
    </row>
    <row r="24" spans="1:9" ht="14.25">
      <c r="A24" s="37" t="s">
        <v>21</v>
      </c>
      <c r="B24" s="9">
        <v>0</v>
      </c>
      <c r="C24" s="10">
        <v>0</v>
      </c>
      <c r="D24" s="11">
        <f t="shared" si="5"/>
        <v>0</v>
      </c>
      <c r="E24" s="9">
        <v>22</v>
      </c>
      <c r="F24" s="10">
        <v>29</v>
      </c>
      <c r="G24" s="1">
        <f t="shared" si="6"/>
        <v>0.10628019323671498</v>
      </c>
      <c r="H24" s="17">
        <f t="shared" si="7"/>
        <v>-22</v>
      </c>
      <c r="I24" s="18">
        <f t="shared" si="4"/>
        <v>28.999999999999996</v>
      </c>
    </row>
    <row r="25" spans="1:9" ht="14.25">
      <c r="A25" s="38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35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6" t="s">
        <v>30</v>
      </c>
      <c r="B27" s="9">
        <v>416</v>
      </c>
      <c r="C27" s="10">
        <v>170</v>
      </c>
      <c r="D27" s="1">
        <f>B27/B$27</f>
        <v>1</v>
      </c>
      <c r="E27" s="9">
        <v>272</v>
      </c>
      <c r="F27" s="10">
        <v>118</v>
      </c>
      <c r="G27" s="1">
        <f>E27/E$27</f>
        <v>1</v>
      </c>
      <c r="H27" s="17">
        <f>B27-E27</f>
        <v>144</v>
      </c>
      <c r="I27" s="18">
        <f>((SQRT((C27/1.645)^2+(F27/1.645)^2)))*1.645</f>
        <v>206.9396047159654</v>
      </c>
    </row>
    <row r="28" spans="1:9" ht="14.25">
      <c r="A28" s="37" t="s">
        <v>22</v>
      </c>
      <c r="B28" s="9">
        <v>40</v>
      </c>
      <c r="C28" s="10">
        <v>31</v>
      </c>
      <c r="D28" s="1">
        <f aca="true" t="shared" si="8" ref="D28:D36">B28/B$27</f>
        <v>0.09615384615384616</v>
      </c>
      <c r="E28" s="9">
        <v>15</v>
      </c>
      <c r="F28" s="10">
        <v>23</v>
      </c>
      <c r="G28" s="1">
        <f aca="true" t="shared" si="9" ref="G28:G36">E28/E$27</f>
        <v>0.05514705882352941</v>
      </c>
      <c r="H28" s="17">
        <f>B28-E28</f>
        <v>25</v>
      </c>
      <c r="I28" s="18">
        <f aca="true" t="shared" si="10" ref="I28:I36">((SQRT((C28/1.645)^2+(F28/1.645)^2)))*1.645</f>
        <v>38.600518131237564</v>
      </c>
    </row>
    <row r="29" spans="1:9" ht="14.25">
      <c r="A29" s="37" t="s">
        <v>23</v>
      </c>
      <c r="B29" s="9">
        <v>75</v>
      </c>
      <c r="C29" s="10">
        <v>61</v>
      </c>
      <c r="D29" s="1">
        <f t="shared" si="8"/>
        <v>0.18028846153846154</v>
      </c>
      <c r="E29" s="9">
        <v>122</v>
      </c>
      <c r="F29" s="10">
        <v>89</v>
      </c>
      <c r="G29" s="1">
        <f t="shared" si="9"/>
        <v>0.4485294117647059</v>
      </c>
      <c r="H29" s="17">
        <f aca="true" t="shared" si="11" ref="H29:H36">B29-E29</f>
        <v>-47</v>
      </c>
      <c r="I29" s="18">
        <f t="shared" si="10"/>
        <v>107.89810007595129</v>
      </c>
    </row>
    <row r="30" spans="1:9" ht="14.25">
      <c r="A30" s="37" t="s">
        <v>14</v>
      </c>
      <c r="B30" s="9">
        <v>7</v>
      </c>
      <c r="C30" s="10">
        <v>9</v>
      </c>
      <c r="D30" s="1">
        <f t="shared" si="8"/>
        <v>0.016826923076923076</v>
      </c>
      <c r="E30" s="9">
        <v>8</v>
      </c>
      <c r="F30" s="10">
        <v>14</v>
      </c>
      <c r="G30" s="1">
        <f t="shared" si="9"/>
        <v>0.029411764705882353</v>
      </c>
      <c r="H30" s="17">
        <f t="shared" si="11"/>
        <v>-1</v>
      </c>
      <c r="I30" s="18">
        <f t="shared" si="10"/>
        <v>16.64331697709324</v>
      </c>
    </row>
    <row r="31" spans="1:9" ht="14.25">
      <c r="A31" s="37" t="s">
        <v>15</v>
      </c>
      <c r="B31" s="9">
        <v>163</v>
      </c>
      <c r="C31" s="10">
        <v>126</v>
      </c>
      <c r="D31" s="1">
        <f t="shared" si="8"/>
        <v>0.3918269230769231</v>
      </c>
      <c r="E31" s="9">
        <v>42</v>
      </c>
      <c r="F31" s="10">
        <v>44</v>
      </c>
      <c r="G31" s="1">
        <f t="shared" si="9"/>
        <v>0.15441176470588236</v>
      </c>
      <c r="H31" s="17">
        <f t="shared" si="11"/>
        <v>121</v>
      </c>
      <c r="I31" s="18">
        <f t="shared" si="10"/>
        <v>133.46160496562297</v>
      </c>
    </row>
    <row r="32" spans="1:9" ht="14.25">
      <c r="A32" s="37" t="s">
        <v>16</v>
      </c>
      <c r="B32" s="9">
        <v>114</v>
      </c>
      <c r="C32" s="10">
        <v>88</v>
      </c>
      <c r="D32" s="1">
        <f t="shared" si="8"/>
        <v>0.27403846153846156</v>
      </c>
      <c r="E32" s="9">
        <v>32</v>
      </c>
      <c r="F32" s="10">
        <v>30</v>
      </c>
      <c r="G32" s="1">
        <f t="shared" si="9"/>
        <v>0.11764705882352941</v>
      </c>
      <c r="H32" s="17">
        <f t="shared" si="11"/>
        <v>82</v>
      </c>
      <c r="I32" s="18">
        <f t="shared" si="10"/>
        <v>92.97311439335567</v>
      </c>
    </row>
    <row r="33" spans="1:9" ht="14.25">
      <c r="A33" s="37" t="s">
        <v>17</v>
      </c>
      <c r="B33" s="9">
        <v>5</v>
      </c>
      <c r="C33" s="10">
        <v>6</v>
      </c>
      <c r="D33" s="1">
        <f t="shared" si="8"/>
        <v>0.01201923076923077</v>
      </c>
      <c r="E33" s="9">
        <v>38</v>
      </c>
      <c r="F33" s="10">
        <v>43</v>
      </c>
      <c r="G33" s="1">
        <f t="shared" si="9"/>
        <v>0.13970588235294118</v>
      </c>
      <c r="H33" s="17">
        <f t="shared" si="11"/>
        <v>-33</v>
      </c>
      <c r="I33" s="18">
        <f t="shared" si="10"/>
        <v>43.416586692184815</v>
      </c>
    </row>
    <row r="34" spans="1:9" ht="14.25">
      <c r="A34" s="37" t="s">
        <v>24</v>
      </c>
      <c r="B34" s="9">
        <v>12</v>
      </c>
      <c r="C34" s="10">
        <v>25</v>
      </c>
      <c r="D34" s="1">
        <f t="shared" si="8"/>
        <v>0.028846153846153848</v>
      </c>
      <c r="E34" s="9">
        <v>15</v>
      </c>
      <c r="F34" s="10">
        <v>25</v>
      </c>
      <c r="G34" s="1">
        <f t="shared" si="9"/>
        <v>0.05514705882352941</v>
      </c>
      <c r="H34" s="17">
        <f t="shared" si="11"/>
        <v>-3</v>
      </c>
      <c r="I34" s="18">
        <f t="shared" si="10"/>
        <v>35.35533905932738</v>
      </c>
    </row>
    <row r="35" spans="1:9" ht="14.25">
      <c r="A35" s="37" t="s">
        <v>25</v>
      </c>
      <c r="B35" s="9">
        <v>0</v>
      </c>
      <c r="C35" s="10">
        <v>0</v>
      </c>
      <c r="D35" s="1">
        <f t="shared" si="8"/>
        <v>0</v>
      </c>
      <c r="E35" s="9">
        <v>0</v>
      </c>
      <c r="F35" s="10">
        <v>0</v>
      </c>
      <c r="G35" s="1">
        <f t="shared" si="9"/>
        <v>0</v>
      </c>
      <c r="H35" s="17">
        <f t="shared" si="11"/>
        <v>0</v>
      </c>
      <c r="I35" s="18">
        <f t="shared" si="10"/>
        <v>0</v>
      </c>
    </row>
    <row r="36" spans="1:9" ht="14.25">
      <c r="A36" s="37" t="s">
        <v>26</v>
      </c>
      <c r="B36" s="9">
        <v>0</v>
      </c>
      <c r="C36" s="10">
        <v>0</v>
      </c>
      <c r="D36" s="1">
        <f t="shared" si="8"/>
        <v>0</v>
      </c>
      <c r="E36" s="9">
        <v>0</v>
      </c>
      <c r="F36" s="10">
        <v>0</v>
      </c>
      <c r="G36" s="1">
        <f t="shared" si="9"/>
        <v>0</v>
      </c>
      <c r="H36" s="17">
        <f t="shared" si="11"/>
        <v>0</v>
      </c>
      <c r="I36" s="18">
        <f t="shared" si="10"/>
        <v>0</v>
      </c>
    </row>
    <row r="37" spans="1:9" ht="14.25">
      <c r="A37" s="40"/>
      <c r="B37" s="13"/>
      <c r="C37" s="14"/>
      <c r="D37" s="14"/>
      <c r="E37" s="13"/>
      <c r="F37" s="14"/>
      <c r="G37" s="14"/>
      <c r="H37" s="13"/>
      <c r="I37" s="15"/>
    </row>
    <row r="38" ht="14.25">
      <c r="A38" s="39" t="s">
        <v>34</v>
      </c>
    </row>
    <row r="39" ht="14.25">
      <c r="A39" s="39" t="s">
        <v>29</v>
      </c>
    </row>
  </sheetData>
  <sheetProtection/>
  <mergeCells count="5">
    <mergeCell ref="B5:D5"/>
    <mergeCell ref="E5:G5"/>
    <mergeCell ref="H5:I5"/>
    <mergeCell ref="A2:I2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Garrett County</v>
      </c>
      <c r="B3" s="50" t="s">
        <v>38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5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9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30" t="s">
        <v>7</v>
      </c>
      <c r="B7" s="19">
        <v>339</v>
      </c>
      <c r="C7" s="19">
        <v>112</v>
      </c>
      <c r="D7" s="11">
        <f aca="true" t="shared" si="0" ref="D7:D12">B7/B$7</f>
        <v>1</v>
      </c>
      <c r="E7" s="20">
        <v>87</v>
      </c>
      <c r="F7" s="19">
        <v>57</v>
      </c>
      <c r="G7" s="1">
        <f aca="true" t="shared" si="1" ref="G7:G12">E7/E$7</f>
        <v>1</v>
      </c>
      <c r="H7" s="17">
        <f aca="true" t="shared" si="2" ref="H7:H12">B7-E7</f>
        <v>252</v>
      </c>
      <c r="I7" s="18">
        <f aca="true" t="shared" si="3" ref="I7:I12">((SQRT((C7/1.645)^2+(F7/1.645)^2)))*1.645</f>
        <v>125.67020331009257</v>
      </c>
    </row>
    <row r="8" spans="1:9" ht="14.25">
      <c r="A8" s="31" t="s">
        <v>8</v>
      </c>
      <c r="B8" s="19">
        <v>47</v>
      </c>
      <c r="C8" s="19">
        <v>41</v>
      </c>
      <c r="D8" s="11">
        <f t="shared" si="0"/>
        <v>0.13864306784660768</v>
      </c>
      <c r="E8" s="20">
        <v>28</v>
      </c>
      <c r="F8" s="19">
        <v>32</v>
      </c>
      <c r="G8" s="1">
        <f t="shared" si="1"/>
        <v>0.3218390804597701</v>
      </c>
      <c r="H8" s="17">
        <f t="shared" si="2"/>
        <v>19</v>
      </c>
      <c r="I8" s="18">
        <f t="shared" si="3"/>
        <v>52.009614495783374</v>
      </c>
    </row>
    <row r="9" spans="1:9" ht="14.25">
      <c r="A9" s="31" t="s">
        <v>9</v>
      </c>
      <c r="B9" s="9">
        <v>65</v>
      </c>
      <c r="C9" s="10">
        <v>47</v>
      </c>
      <c r="D9" s="11">
        <f t="shared" si="0"/>
        <v>0.19174041297935104</v>
      </c>
      <c r="E9" s="9">
        <v>10</v>
      </c>
      <c r="F9" s="10">
        <v>12</v>
      </c>
      <c r="G9" s="1">
        <f t="shared" si="1"/>
        <v>0.11494252873563218</v>
      </c>
      <c r="H9" s="17">
        <f t="shared" si="2"/>
        <v>55</v>
      </c>
      <c r="I9" s="18">
        <f t="shared" si="3"/>
        <v>48.507731342539614</v>
      </c>
    </row>
    <row r="10" spans="1:9" ht="14.25">
      <c r="A10" s="31" t="s">
        <v>10</v>
      </c>
      <c r="B10" s="19">
        <v>119</v>
      </c>
      <c r="C10" s="19">
        <v>60</v>
      </c>
      <c r="D10" s="11">
        <f t="shared" si="0"/>
        <v>0.35103244837758113</v>
      </c>
      <c r="E10" s="20">
        <v>46</v>
      </c>
      <c r="F10" s="19">
        <v>45</v>
      </c>
      <c r="G10" s="1">
        <f t="shared" si="1"/>
        <v>0.5287356321839081</v>
      </c>
      <c r="H10" s="17">
        <f t="shared" si="2"/>
        <v>73</v>
      </c>
      <c r="I10" s="18">
        <f t="shared" si="3"/>
        <v>75.00000000000001</v>
      </c>
    </row>
    <row r="11" spans="1:9" ht="14.25">
      <c r="A11" s="31" t="s">
        <v>11</v>
      </c>
      <c r="B11" s="9">
        <v>41</v>
      </c>
      <c r="C11" s="10">
        <v>45</v>
      </c>
      <c r="D11" s="11">
        <f t="shared" si="0"/>
        <v>0.12094395280235988</v>
      </c>
      <c r="E11" s="9">
        <v>0</v>
      </c>
      <c r="F11" s="10">
        <v>0</v>
      </c>
      <c r="G11" s="1">
        <f t="shared" si="1"/>
        <v>0</v>
      </c>
      <c r="H11" s="17">
        <f t="shared" si="2"/>
        <v>41</v>
      </c>
      <c r="I11" s="18">
        <f t="shared" si="3"/>
        <v>45</v>
      </c>
    </row>
    <row r="12" spans="1:9" ht="14.25">
      <c r="A12" s="31" t="s">
        <v>12</v>
      </c>
      <c r="B12" s="9">
        <v>67</v>
      </c>
      <c r="C12" s="10">
        <v>54</v>
      </c>
      <c r="D12" s="11">
        <f t="shared" si="0"/>
        <v>0.1976401179941003</v>
      </c>
      <c r="E12" s="9">
        <v>3</v>
      </c>
      <c r="F12" s="10">
        <v>6</v>
      </c>
      <c r="G12" s="1">
        <f t="shared" si="1"/>
        <v>0.034482758620689655</v>
      </c>
      <c r="H12" s="17">
        <f t="shared" si="2"/>
        <v>64</v>
      </c>
      <c r="I12" s="18">
        <f t="shared" si="3"/>
        <v>54.3323108288245</v>
      </c>
    </row>
    <row r="13" spans="1:9" ht="14.25">
      <c r="A13" s="31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9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30" t="s">
        <v>31</v>
      </c>
      <c r="B15" s="9">
        <v>543</v>
      </c>
      <c r="C15" s="10">
        <v>194</v>
      </c>
      <c r="D15" s="11">
        <f>B15/B$15</f>
        <v>1</v>
      </c>
      <c r="E15" s="9">
        <v>216</v>
      </c>
      <c r="F15" s="10">
        <v>122</v>
      </c>
      <c r="G15" s="1">
        <f>E15/E$15</f>
        <v>1</v>
      </c>
      <c r="H15" s="17">
        <f>B15-E15</f>
        <v>327</v>
      </c>
      <c r="I15" s="18">
        <f aca="true" t="shared" si="4" ref="I15:I22">((SQRT((C15/1.645)^2+(F15/1.645)^2)))*1.645</f>
        <v>229.17242417009948</v>
      </c>
    </row>
    <row r="16" spans="1:9" ht="14.25">
      <c r="A16" s="31" t="s">
        <v>13</v>
      </c>
      <c r="B16" s="9">
        <v>77</v>
      </c>
      <c r="C16" s="10">
        <v>66</v>
      </c>
      <c r="D16" s="11">
        <f aca="true" t="shared" si="5" ref="D16:D22">B16/B$15</f>
        <v>0.141804788213628</v>
      </c>
      <c r="E16" s="9">
        <v>80</v>
      </c>
      <c r="F16" s="10">
        <v>86</v>
      </c>
      <c r="G16" s="1">
        <f aca="true" t="shared" si="6" ref="G16:G24">E16/E$15</f>
        <v>0.37037037037037035</v>
      </c>
      <c r="H16" s="17">
        <f aca="true" t="shared" si="7" ref="H16:H22">B16-E16</f>
        <v>-3</v>
      </c>
      <c r="I16" s="18">
        <f t="shared" si="4"/>
        <v>108.40664186294121</v>
      </c>
    </row>
    <row r="17" spans="1:9" ht="14.25">
      <c r="A17" s="31" t="s">
        <v>14</v>
      </c>
      <c r="B17" s="9">
        <v>22</v>
      </c>
      <c r="C17" s="10">
        <v>34</v>
      </c>
      <c r="D17" s="11">
        <f t="shared" si="5"/>
        <v>0.040515653775322284</v>
      </c>
      <c r="E17" s="9">
        <v>10</v>
      </c>
      <c r="F17" s="10">
        <v>16</v>
      </c>
      <c r="G17" s="1">
        <f t="shared" si="6"/>
        <v>0.046296296296296294</v>
      </c>
      <c r="H17" s="17">
        <f t="shared" si="7"/>
        <v>12</v>
      </c>
      <c r="I17" s="18">
        <f t="shared" si="4"/>
        <v>37.57658845611187</v>
      </c>
    </row>
    <row r="18" spans="1:9" ht="14.25">
      <c r="A18" s="31" t="s">
        <v>15</v>
      </c>
      <c r="B18" s="9">
        <v>20</v>
      </c>
      <c r="C18" s="10">
        <v>20</v>
      </c>
      <c r="D18" s="11">
        <f t="shared" si="5"/>
        <v>0.03683241252302026</v>
      </c>
      <c r="E18" s="9">
        <v>6</v>
      </c>
      <c r="F18" s="10">
        <v>9</v>
      </c>
      <c r="G18" s="1">
        <f t="shared" si="6"/>
        <v>0.027777777777777776</v>
      </c>
      <c r="H18" s="17">
        <f t="shared" si="7"/>
        <v>14</v>
      </c>
      <c r="I18" s="18">
        <f t="shared" si="4"/>
        <v>21.93171219946131</v>
      </c>
    </row>
    <row r="19" spans="1:9" ht="14.25">
      <c r="A19" s="31" t="s">
        <v>16</v>
      </c>
      <c r="B19" s="9">
        <v>40</v>
      </c>
      <c r="C19" s="10">
        <v>45</v>
      </c>
      <c r="D19" s="11">
        <f t="shared" si="5"/>
        <v>0.07366482504604052</v>
      </c>
      <c r="E19" s="9">
        <v>7</v>
      </c>
      <c r="F19" s="10">
        <v>11</v>
      </c>
      <c r="G19" s="1">
        <f t="shared" si="6"/>
        <v>0.032407407407407406</v>
      </c>
      <c r="H19" s="17">
        <f t="shared" si="7"/>
        <v>33</v>
      </c>
      <c r="I19" s="18">
        <f t="shared" si="4"/>
        <v>46.32493928760188</v>
      </c>
    </row>
    <row r="20" spans="1:9" ht="14.25">
      <c r="A20" s="31" t="s">
        <v>17</v>
      </c>
      <c r="B20" s="9">
        <v>53</v>
      </c>
      <c r="C20" s="10">
        <v>73</v>
      </c>
      <c r="D20" s="11">
        <f t="shared" si="5"/>
        <v>0.09760589318600368</v>
      </c>
      <c r="E20" s="9">
        <v>73</v>
      </c>
      <c r="F20" s="10">
        <v>74</v>
      </c>
      <c r="G20" s="1">
        <f t="shared" si="6"/>
        <v>0.33796296296296297</v>
      </c>
      <c r="H20" s="17">
        <f t="shared" si="7"/>
        <v>-20</v>
      </c>
      <c r="I20" s="18">
        <f t="shared" si="4"/>
        <v>103.9471019317037</v>
      </c>
    </row>
    <row r="21" spans="1:9" ht="14.25">
      <c r="A21" s="31" t="s">
        <v>18</v>
      </c>
      <c r="B21" s="9">
        <v>177</v>
      </c>
      <c r="C21" s="10">
        <v>127</v>
      </c>
      <c r="D21" s="11">
        <f t="shared" si="5"/>
        <v>0.3259668508287293</v>
      </c>
      <c r="E21" s="9">
        <v>3</v>
      </c>
      <c r="F21" s="10">
        <v>5</v>
      </c>
      <c r="G21" s="1">
        <f t="shared" si="6"/>
        <v>0.013888888888888888</v>
      </c>
      <c r="H21" s="17">
        <f t="shared" si="7"/>
        <v>174</v>
      </c>
      <c r="I21" s="18">
        <f t="shared" si="4"/>
        <v>127.09838708654017</v>
      </c>
    </row>
    <row r="22" spans="1:9" ht="14.25">
      <c r="A22" s="31" t="s">
        <v>19</v>
      </c>
      <c r="B22" s="9">
        <v>43</v>
      </c>
      <c r="C22" s="10">
        <v>53</v>
      </c>
      <c r="D22" s="11">
        <f t="shared" si="5"/>
        <v>0.07918968692449356</v>
      </c>
      <c r="E22" s="9">
        <v>19</v>
      </c>
      <c r="F22" s="10">
        <v>31</v>
      </c>
      <c r="G22" s="1">
        <f t="shared" si="6"/>
        <v>0.08796296296296297</v>
      </c>
      <c r="H22" s="17">
        <f t="shared" si="7"/>
        <v>24</v>
      </c>
      <c r="I22" s="18">
        <f t="shared" si="4"/>
        <v>61.40032573203501</v>
      </c>
    </row>
    <row r="23" spans="1:9" ht="14.25">
      <c r="A23" s="31" t="s">
        <v>20</v>
      </c>
      <c r="B23" s="9">
        <v>62</v>
      </c>
      <c r="C23" s="10">
        <v>52</v>
      </c>
      <c r="D23" s="11">
        <f>B23/B$15</f>
        <v>0.1141804788213628</v>
      </c>
      <c r="E23" s="9">
        <v>18</v>
      </c>
      <c r="F23" s="10">
        <v>24</v>
      </c>
      <c r="G23" s="1">
        <f t="shared" si="6"/>
        <v>0.08333333333333333</v>
      </c>
      <c r="H23" s="17">
        <f>B23-E23</f>
        <v>44</v>
      </c>
      <c r="I23" s="18">
        <f>((SQRT((C23/1.645)^2+(F23/1.645)^2)))*1.645</f>
        <v>57.271284253105414</v>
      </c>
    </row>
    <row r="24" spans="1:9" ht="14.25">
      <c r="A24" s="31" t="s">
        <v>21</v>
      </c>
      <c r="B24" s="9">
        <v>49</v>
      </c>
      <c r="C24" s="10">
        <v>50</v>
      </c>
      <c r="D24" s="11">
        <f>B24/B$15</f>
        <v>0.09023941068139964</v>
      </c>
      <c r="E24" s="9">
        <v>0</v>
      </c>
      <c r="F24" s="10">
        <v>0</v>
      </c>
      <c r="G24" s="1">
        <f t="shared" si="6"/>
        <v>0</v>
      </c>
      <c r="H24" s="17">
        <f>B24-E24</f>
        <v>49</v>
      </c>
      <c r="I24" s="18">
        <f>((SQRT((C24/1.645)^2+(F24/1.645)^2)))*1.645</f>
        <v>50</v>
      </c>
    </row>
    <row r="25" spans="1:9" ht="14.25">
      <c r="A25" s="32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9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30" t="s">
        <v>30</v>
      </c>
      <c r="B27" s="9">
        <v>545</v>
      </c>
      <c r="C27" s="10">
        <v>131</v>
      </c>
      <c r="D27" s="11">
        <f>B27/B$27</f>
        <v>1</v>
      </c>
      <c r="E27" s="9">
        <v>248</v>
      </c>
      <c r="F27" s="10">
        <v>110</v>
      </c>
      <c r="G27" s="11">
        <f>E27/E$27</f>
        <v>1</v>
      </c>
      <c r="H27" s="17">
        <f>B27-E27</f>
        <v>297</v>
      </c>
      <c r="I27" s="18">
        <f>((SQRT((C27/1.645)^2+(F27/1.645)^2)))*1.645</f>
        <v>171.05846953600397</v>
      </c>
    </row>
    <row r="28" spans="1:9" ht="14.25">
      <c r="A28" s="31" t="s">
        <v>22</v>
      </c>
      <c r="B28" s="9">
        <v>105</v>
      </c>
      <c r="C28" s="10">
        <v>56</v>
      </c>
      <c r="D28" s="11">
        <f aca="true" t="shared" si="8" ref="D28:D36">B28/B$27</f>
        <v>0.1926605504587156</v>
      </c>
      <c r="E28" s="9">
        <v>36</v>
      </c>
      <c r="F28" s="10">
        <v>32</v>
      </c>
      <c r="G28" s="11">
        <f aca="true" t="shared" si="9" ref="G28:G36">E28/E$27</f>
        <v>0.14516129032258066</v>
      </c>
      <c r="H28" s="17">
        <f>B28-E28</f>
        <v>69</v>
      </c>
      <c r="I28" s="18">
        <f aca="true" t="shared" si="10" ref="I28:I36">((SQRT((C28/1.645)^2+(F28/1.645)^2)))*1.645</f>
        <v>64.4980619863884</v>
      </c>
    </row>
    <row r="29" spans="1:9" ht="14.25">
      <c r="A29" s="31" t="s">
        <v>23</v>
      </c>
      <c r="B29" s="9">
        <v>133</v>
      </c>
      <c r="C29" s="10">
        <v>66</v>
      </c>
      <c r="D29" s="11">
        <f t="shared" si="8"/>
        <v>0.24403669724770644</v>
      </c>
      <c r="E29" s="9">
        <v>110</v>
      </c>
      <c r="F29" s="10">
        <v>82</v>
      </c>
      <c r="G29" s="11">
        <f t="shared" si="9"/>
        <v>0.4435483870967742</v>
      </c>
      <c r="H29" s="17">
        <f aca="true" t="shared" si="11" ref="H29:H36">B29-E29</f>
        <v>23</v>
      </c>
      <c r="I29" s="18">
        <f t="shared" si="10"/>
        <v>105.26157893552613</v>
      </c>
    </row>
    <row r="30" spans="1:9" ht="14.25">
      <c r="A30" s="31" t="s">
        <v>14</v>
      </c>
      <c r="B30" s="9">
        <v>61</v>
      </c>
      <c r="C30" s="10">
        <v>48</v>
      </c>
      <c r="D30" s="11">
        <f t="shared" si="8"/>
        <v>0.11192660550458716</v>
      </c>
      <c r="E30" s="9">
        <v>38</v>
      </c>
      <c r="F30" s="10">
        <v>38</v>
      </c>
      <c r="G30" s="11">
        <f t="shared" si="9"/>
        <v>0.1532258064516129</v>
      </c>
      <c r="H30" s="17">
        <f t="shared" si="11"/>
        <v>23</v>
      </c>
      <c r="I30" s="18">
        <f t="shared" si="10"/>
        <v>61.22091146005587</v>
      </c>
    </row>
    <row r="31" spans="1:9" ht="14.25">
      <c r="A31" s="31" t="s">
        <v>15</v>
      </c>
      <c r="B31" s="9">
        <v>15</v>
      </c>
      <c r="C31" s="10">
        <v>18</v>
      </c>
      <c r="D31" s="11">
        <f t="shared" si="8"/>
        <v>0.027522935779816515</v>
      </c>
      <c r="E31" s="9">
        <v>31</v>
      </c>
      <c r="F31" s="10">
        <v>47</v>
      </c>
      <c r="G31" s="11">
        <f t="shared" si="9"/>
        <v>0.125</v>
      </c>
      <c r="H31" s="17">
        <f t="shared" si="11"/>
        <v>-16</v>
      </c>
      <c r="I31" s="18">
        <f t="shared" si="10"/>
        <v>50.32891812864647</v>
      </c>
    </row>
    <row r="32" spans="1:9" ht="14.25">
      <c r="A32" s="31" t="s">
        <v>16</v>
      </c>
      <c r="B32" s="9">
        <v>61</v>
      </c>
      <c r="C32" s="10">
        <v>45</v>
      </c>
      <c r="D32" s="11">
        <f t="shared" si="8"/>
        <v>0.11192660550458716</v>
      </c>
      <c r="E32" s="9">
        <v>23</v>
      </c>
      <c r="F32" s="10">
        <v>22</v>
      </c>
      <c r="G32" s="11">
        <f t="shared" si="9"/>
        <v>0.09274193548387097</v>
      </c>
      <c r="H32" s="17">
        <f t="shared" si="11"/>
        <v>38</v>
      </c>
      <c r="I32" s="18">
        <f t="shared" si="10"/>
        <v>50.08991914547278</v>
      </c>
    </row>
    <row r="33" spans="1:9" ht="14.25">
      <c r="A33" s="31" t="s">
        <v>17</v>
      </c>
      <c r="B33" s="9">
        <v>26</v>
      </c>
      <c r="C33" s="10">
        <v>27</v>
      </c>
      <c r="D33" s="11">
        <f t="shared" si="8"/>
        <v>0.047706422018348627</v>
      </c>
      <c r="E33" s="9">
        <v>0</v>
      </c>
      <c r="F33" s="10">
        <v>0</v>
      </c>
      <c r="G33" s="11">
        <f t="shared" si="9"/>
        <v>0</v>
      </c>
      <c r="H33" s="17">
        <f t="shared" si="11"/>
        <v>26</v>
      </c>
      <c r="I33" s="18">
        <f t="shared" si="10"/>
        <v>27</v>
      </c>
    </row>
    <row r="34" spans="1:9" ht="14.25">
      <c r="A34" s="31" t="s">
        <v>24</v>
      </c>
      <c r="B34" s="9">
        <v>87</v>
      </c>
      <c r="C34" s="10">
        <v>51</v>
      </c>
      <c r="D34" s="11">
        <f t="shared" si="8"/>
        <v>0.1596330275229358</v>
      </c>
      <c r="E34" s="9">
        <v>0</v>
      </c>
      <c r="F34" s="10">
        <v>0</v>
      </c>
      <c r="G34" s="11">
        <f t="shared" si="9"/>
        <v>0</v>
      </c>
      <c r="H34" s="17">
        <f t="shared" si="11"/>
        <v>87</v>
      </c>
      <c r="I34" s="18">
        <f t="shared" si="10"/>
        <v>51</v>
      </c>
    </row>
    <row r="35" spans="1:9" ht="14.25">
      <c r="A35" s="31" t="s">
        <v>25</v>
      </c>
      <c r="B35" s="9">
        <v>13</v>
      </c>
      <c r="C35" s="10">
        <v>22</v>
      </c>
      <c r="D35" s="11">
        <f t="shared" si="8"/>
        <v>0.023853211009174313</v>
      </c>
      <c r="E35" s="9">
        <v>10</v>
      </c>
      <c r="F35" s="10">
        <v>16</v>
      </c>
      <c r="G35" s="11">
        <f t="shared" si="9"/>
        <v>0.04032258064516129</v>
      </c>
      <c r="H35" s="17">
        <f t="shared" si="11"/>
        <v>3</v>
      </c>
      <c r="I35" s="18">
        <f t="shared" si="10"/>
        <v>27.20294101747089</v>
      </c>
    </row>
    <row r="36" spans="1:9" ht="14.25">
      <c r="A36" s="31" t="s">
        <v>26</v>
      </c>
      <c r="B36" s="9">
        <v>44</v>
      </c>
      <c r="C36" s="10">
        <v>36</v>
      </c>
      <c r="D36" s="11">
        <f t="shared" si="8"/>
        <v>0.08073394495412844</v>
      </c>
      <c r="E36" s="9">
        <v>0</v>
      </c>
      <c r="F36" s="10">
        <v>0</v>
      </c>
      <c r="G36" s="11">
        <f t="shared" si="9"/>
        <v>0</v>
      </c>
      <c r="H36" s="17">
        <f t="shared" si="11"/>
        <v>44</v>
      </c>
      <c r="I36" s="18">
        <f t="shared" si="10"/>
        <v>36</v>
      </c>
    </row>
    <row r="37" spans="1:9" ht="14.25">
      <c r="A37" s="34"/>
      <c r="B37" s="13"/>
      <c r="C37" s="14"/>
      <c r="D37" s="14"/>
      <c r="E37" s="13"/>
      <c r="F37" s="14"/>
      <c r="G37" s="14"/>
      <c r="H37" s="13"/>
      <c r="I37" s="15"/>
    </row>
    <row r="38" ht="14.25">
      <c r="A38" s="33" t="s">
        <v>33</v>
      </c>
    </row>
    <row r="39" ht="14.25">
      <c r="A39" s="33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9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36.421875" style="16" customWidth="1"/>
    <col min="2" max="2" width="13.57421875" style="16" customWidth="1"/>
    <col min="3" max="4" width="10.7109375" style="16" customWidth="1"/>
    <col min="5" max="5" width="13.57421875" style="16" customWidth="1"/>
    <col min="6" max="7" width="10.7109375" style="16" customWidth="1"/>
    <col min="8" max="8" width="13.57421875" style="16" customWidth="1"/>
    <col min="9" max="9" width="10.7109375" style="16" customWidth="1"/>
    <col min="10" max="16384" width="8.8515625" style="16" customWidth="1"/>
  </cols>
  <sheetData>
    <row r="2" spans="1:9" ht="14.25">
      <c r="A2" s="51"/>
      <c r="B2" s="51"/>
      <c r="C2" s="51"/>
      <c r="D2" s="51"/>
      <c r="E2" s="51"/>
      <c r="F2" s="51"/>
      <c r="G2" s="51"/>
      <c r="H2" s="51"/>
      <c r="I2" s="51"/>
    </row>
    <row r="3" spans="1:9" ht="15">
      <c r="A3" s="3" t="str">
        <f>Intra!A3</f>
        <v>Garrett County</v>
      </c>
      <c r="B3" s="50" t="s">
        <v>39</v>
      </c>
      <c r="C3" s="50"/>
      <c r="D3" s="50"/>
      <c r="E3" s="50"/>
      <c r="F3" s="50"/>
      <c r="G3" s="50"/>
      <c r="H3" s="50"/>
      <c r="I3" s="50"/>
    </row>
    <row r="4" spans="1:9" ht="15">
      <c r="A4" s="3"/>
      <c r="B4" s="4"/>
      <c r="C4" s="4"/>
      <c r="D4" s="4"/>
      <c r="E4" s="4"/>
      <c r="F4" s="4"/>
      <c r="G4" s="4"/>
      <c r="H4" s="4"/>
      <c r="I4" s="4"/>
    </row>
    <row r="5" spans="1:9" ht="15">
      <c r="A5" s="22"/>
      <c r="B5" s="47" t="s">
        <v>0</v>
      </c>
      <c r="C5" s="48"/>
      <c r="D5" s="49"/>
      <c r="E5" s="47" t="s">
        <v>1</v>
      </c>
      <c r="F5" s="48"/>
      <c r="G5" s="49"/>
      <c r="H5" s="47" t="s">
        <v>2</v>
      </c>
      <c r="I5" s="49"/>
    </row>
    <row r="6" spans="1:9" ht="14.25">
      <c r="A6" s="23" t="s">
        <v>6</v>
      </c>
      <c r="B6" s="6" t="s">
        <v>3</v>
      </c>
      <c r="C6" s="7" t="s">
        <v>4</v>
      </c>
      <c r="D6" s="7" t="s">
        <v>5</v>
      </c>
      <c r="E6" s="6" t="s">
        <v>3</v>
      </c>
      <c r="F6" s="7" t="s">
        <v>4</v>
      </c>
      <c r="G6" s="7" t="s">
        <v>5</v>
      </c>
      <c r="H6" s="6" t="s">
        <v>3</v>
      </c>
      <c r="I6" s="8" t="s">
        <v>4</v>
      </c>
    </row>
    <row r="7" spans="1:9" ht="14.25">
      <c r="A7" s="24" t="s">
        <v>7</v>
      </c>
      <c r="B7" s="19">
        <v>0</v>
      </c>
      <c r="C7" s="19">
        <v>0</v>
      </c>
      <c r="D7" s="11">
        <v>0</v>
      </c>
      <c r="E7" s="9">
        <v>0</v>
      </c>
      <c r="F7" s="10">
        <v>0</v>
      </c>
      <c r="G7" s="1">
        <v>0</v>
      </c>
      <c r="H7" s="17">
        <f aca="true" t="shared" si="0" ref="H7:H12">B7-E7</f>
        <v>0</v>
      </c>
      <c r="I7" s="18">
        <f aca="true" t="shared" si="1" ref="I7:I12">((SQRT((C7/1.645)^2+(F7/1.645)^2)))*1.645</f>
        <v>0</v>
      </c>
    </row>
    <row r="8" spans="1:9" ht="14.25">
      <c r="A8" s="25" t="s">
        <v>8</v>
      </c>
      <c r="B8" s="19">
        <v>0</v>
      </c>
      <c r="C8" s="19">
        <v>0</v>
      </c>
      <c r="D8" s="11">
        <v>0</v>
      </c>
      <c r="E8" s="9">
        <v>0</v>
      </c>
      <c r="F8" s="10">
        <v>0</v>
      </c>
      <c r="G8" s="1">
        <v>0</v>
      </c>
      <c r="H8" s="17">
        <f t="shared" si="0"/>
        <v>0</v>
      </c>
      <c r="I8" s="18">
        <f t="shared" si="1"/>
        <v>0</v>
      </c>
    </row>
    <row r="9" spans="1:9" ht="14.25">
      <c r="A9" s="25" t="s">
        <v>9</v>
      </c>
      <c r="B9" s="9">
        <v>0</v>
      </c>
      <c r="C9" s="10">
        <v>0</v>
      </c>
      <c r="D9" s="11">
        <v>0</v>
      </c>
      <c r="E9" s="9">
        <v>0</v>
      </c>
      <c r="F9" s="10">
        <v>0</v>
      </c>
      <c r="G9" s="1">
        <v>0</v>
      </c>
      <c r="H9" s="17">
        <f t="shared" si="0"/>
        <v>0</v>
      </c>
      <c r="I9" s="18">
        <f>((SQRT((C9/1.645)^2+(F9/1.645)^2)))*1.645</f>
        <v>0</v>
      </c>
    </row>
    <row r="10" spans="1:9" ht="14.25">
      <c r="A10" s="25" t="s">
        <v>10</v>
      </c>
      <c r="B10" s="19">
        <v>0</v>
      </c>
      <c r="C10" s="19">
        <v>0</v>
      </c>
      <c r="D10" s="11">
        <v>0</v>
      </c>
      <c r="E10" s="9">
        <v>0</v>
      </c>
      <c r="F10" s="10">
        <v>0</v>
      </c>
      <c r="G10" s="1">
        <v>0</v>
      </c>
      <c r="H10" s="17">
        <f t="shared" si="0"/>
        <v>0</v>
      </c>
      <c r="I10" s="18">
        <f>((SQRT((C10/1.645)^2+(F10/1.645)^2)))*1.645</f>
        <v>0</v>
      </c>
    </row>
    <row r="11" spans="1:9" ht="14.25">
      <c r="A11" s="25" t="s">
        <v>11</v>
      </c>
      <c r="B11" s="9">
        <v>0</v>
      </c>
      <c r="C11" s="10">
        <v>0</v>
      </c>
      <c r="D11" s="11">
        <v>0</v>
      </c>
      <c r="E11" s="9">
        <v>0</v>
      </c>
      <c r="F11" s="10">
        <v>0</v>
      </c>
      <c r="G11" s="1">
        <v>0</v>
      </c>
      <c r="H11" s="17">
        <f t="shared" si="0"/>
        <v>0</v>
      </c>
      <c r="I11" s="18">
        <f t="shared" si="1"/>
        <v>0</v>
      </c>
    </row>
    <row r="12" spans="1:9" ht="14.25">
      <c r="A12" s="25" t="s">
        <v>12</v>
      </c>
      <c r="B12" s="9">
        <v>0</v>
      </c>
      <c r="C12" s="10">
        <v>0</v>
      </c>
      <c r="D12" s="11">
        <v>0</v>
      </c>
      <c r="E12" s="9">
        <v>0</v>
      </c>
      <c r="F12" s="10">
        <v>0</v>
      </c>
      <c r="G12" s="1">
        <v>0</v>
      </c>
      <c r="H12" s="17">
        <f t="shared" si="0"/>
        <v>0</v>
      </c>
      <c r="I12" s="18">
        <f t="shared" si="1"/>
        <v>0</v>
      </c>
    </row>
    <row r="13" spans="1:9" ht="14.25">
      <c r="A13" s="25"/>
      <c r="B13" s="9"/>
      <c r="C13" s="10"/>
      <c r="D13" s="10"/>
      <c r="E13" s="9"/>
      <c r="F13" s="10"/>
      <c r="G13" s="10"/>
      <c r="H13" s="9"/>
      <c r="I13" s="12"/>
    </row>
    <row r="14" spans="1:9" ht="14.25">
      <c r="A14" s="23" t="s">
        <v>27</v>
      </c>
      <c r="B14" s="6" t="s">
        <v>3</v>
      </c>
      <c r="C14" s="7" t="s">
        <v>4</v>
      </c>
      <c r="D14" s="7" t="s">
        <v>5</v>
      </c>
      <c r="E14" s="6" t="s">
        <v>3</v>
      </c>
      <c r="F14" s="7" t="s">
        <v>4</v>
      </c>
      <c r="G14" s="7" t="s">
        <v>5</v>
      </c>
      <c r="H14" s="6" t="s">
        <v>3</v>
      </c>
      <c r="I14" s="8" t="s">
        <v>4</v>
      </c>
    </row>
    <row r="15" spans="1:9" ht="14.25">
      <c r="A15" s="24" t="s">
        <v>31</v>
      </c>
      <c r="B15" s="9">
        <v>0</v>
      </c>
      <c r="C15" s="10">
        <v>0</v>
      </c>
      <c r="D15" s="11">
        <v>0</v>
      </c>
      <c r="E15" s="9">
        <v>0</v>
      </c>
      <c r="F15" s="10">
        <v>0</v>
      </c>
      <c r="G15" s="1">
        <v>0</v>
      </c>
      <c r="H15" s="17">
        <f>B15-E15</f>
        <v>0</v>
      </c>
      <c r="I15" s="18">
        <f aca="true" t="shared" si="2" ref="I15:I24">((SQRT((C15/1.645)^2+(F15/1.645)^2)))*1.645</f>
        <v>0</v>
      </c>
    </row>
    <row r="16" spans="1:9" ht="14.25">
      <c r="A16" s="25" t="s">
        <v>13</v>
      </c>
      <c r="B16" s="9">
        <v>0</v>
      </c>
      <c r="C16" s="10">
        <v>0</v>
      </c>
      <c r="D16" s="11">
        <v>0</v>
      </c>
      <c r="E16" s="9">
        <v>0</v>
      </c>
      <c r="F16" s="10">
        <v>0</v>
      </c>
      <c r="G16" s="1">
        <v>0</v>
      </c>
      <c r="H16" s="17">
        <f aca="true" t="shared" si="3" ref="H16:H24">B16-E16</f>
        <v>0</v>
      </c>
      <c r="I16" s="18">
        <f t="shared" si="2"/>
        <v>0</v>
      </c>
    </row>
    <row r="17" spans="1:9" ht="14.25">
      <c r="A17" s="25" t="s">
        <v>14</v>
      </c>
      <c r="B17" s="9">
        <v>0</v>
      </c>
      <c r="C17" s="10">
        <v>0</v>
      </c>
      <c r="D17" s="11">
        <v>0</v>
      </c>
      <c r="E17" s="9">
        <v>0</v>
      </c>
      <c r="F17" s="10">
        <v>0</v>
      </c>
      <c r="G17" s="1">
        <v>0</v>
      </c>
      <c r="H17" s="17">
        <f t="shared" si="3"/>
        <v>0</v>
      </c>
      <c r="I17" s="18">
        <f t="shared" si="2"/>
        <v>0</v>
      </c>
    </row>
    <row r="18" spans="1:9" ht="14.25">
      <c r="A18" s="25" t="s">
        <v>15</v>
      </c>
      <c r="B18" s="9">
        <v>0</v>
      </c>
      <c r="C18" s="10">
        <v>0</v>
      </c>
      <c r="D18" s="11">
        <v>0</v>
      </c>
      <c r="E18" s="9">
        <v>0</v>
      </c>
      <c r="F18" s="10">
        <v>0</v>
      </c>
      <c r="G18" s="1">
        <v>0</v>
      </c>
      <c r="H18" s="17">
        <f t="shared" si="3"/>
        <v>0</v>
      </c>
      <c r="I18" s="18">
        <f t="shared" si="2"/>
        <v>0</v>
      </c>
    </row>
    <row r="19" spans="1:9" ht="14.25">
      <c r="A19" s="25" t="s">
        <v>16</v>
      </c>
      <c r="B19" s="9">
        <v>0</v>
      </c>
      <c r="C19" s="10">
        <v>0</v>
      </c>
      <c r="D19" s="11">
        <v>0</v>
      </c>
      <c r="E19" s="9">
        <v>0</v>
      </c>
      <c r="F19" s="10">
        <v>0</v>
      </c>
      <c r="G19" s="1">
        <v>0</v>
      </c>
      <c r="H19" s="17">
        <f t="shared" si="3"/>
        <v>0</v>
      </c>
      <c r="I19" s="18">
        <f t="shared" si="2"/>
        <v>0</v>
      </c>
    </row>
    <row r="20" spans="1:9" ht="14.25">
      <c r="A20" s="25" t="s">
        <v>17</v>
      </c>
      <c r="B20" s="9">
        <v>0</v>
      </c>
      <c r="C20" s="10">
        <v>0</v>
      </c>
      <c r="D20" s="11">
        <v>0</v>
      </c>
      <c r="E20" s="9">
        <v>0</v>
      </c>
      <c r="F20" s="10">
        <v>0</v>
      </c>
      <c r="G20" s="1">
        <v>0</v>
      </c>
      <c r="H20" s="17">
        <f t="shared" si="3"/>
        <v>0</v>
      </c>
      <c r="I20" s="18">
        <f t="shared" si="2"/>
        <v>0</v>
      </c>
    </row>
    <row r="21" spans="1:9" ht="14.25">
      <c r="A21" s="25" t="s">
        <v>18</v>
      </c>
      <c r="B21" s="9">
        <v>0</v>
      </c>
      <c r="C21" s="10">
        <v>0</v>
      </c>
      <c r="D21" s="11">
        <v>0</v>
      </c>
      <c r="E21" s="9">
        <v>0</v>
      </c>
      <c r="F21" s="10">
        <v>0</v>
      </c>
      <c r="G21" s="1">
        <v>0</v>
      </c>
      <c r="H21" s="17">
        <f t="shared" si="3"/>
        <v>0</v>
      </c>
      <c r="I21" s="18">
        <f t="shared" si="2"/>
        <v>0</v>
      </c>
    </row>
    <row r="22" spans="1:9" ht="14.25">
      <c r="A22" s="25" t="s">
        <v>19</v>
      </c>
      <c r="B22" s="9">
        <v>0</v>
      </c>
      <c r="C22" s="10">
        <v>0</v>
      </c>
      <c r="D22" s="11">
        <v>0</v>
      </c>
      <c r="E22" s="9">
        <v>0</v>
      </c>
      <c r="F22" s="10">
        <v>0</v>
      </c>
      <c r="G22" s="1">
        <v>0</v>
      </c>
      <c r="H22" s="17">
        <f t="shared" si="3"/>
        <v>0</v>
      </c>
      <c r="I22" s="18">
        <f t="shared" si="2"/>
        <v>0</v>
      </c>
    </row>
    <row r="23" spans="1:9" ht="14.25">
      <c r="A23" s="25" t="s">
        <v>20</v>
      </c>
      <c r="B23" s="9">
        <v>0</v>
      </c>
      <c r="C23" s="10">
        <v>0</v>
      </c>
      <c r="D23" s="11">
        <v>0</v>
      </c>
      <c r="E23" s="9">
        <v>0</v>
      </c>
      <c r="F23" s="10">
        <v>0</v>
      </c>
      <c r="G23" s="1">
        <v>0</v>
      </c>
      <c r="H23" s="17">
        <f t="shared" si="3"/>
        <v>0</v>
      </c>
      <c r="I23" s="18">
        <f t="shared" si="2"/>
        <v>0</v>
      </c>
    </row>
    <row r="24" spans="1:9" ht="14.25">
      <c r="A24" s="25" t="s">
        <v>21</v>
      </c>
      <c r="B24" s="9">
        <v>0</v>
      </c>
      <c r="C24" s="10">
        <v>0</v>
      </c>
      <c r="D24" s="11">
        <v>0</v>
      </c>
      <c r="E24" s="9">
        <v>0</v>
      </c>
      <c r="F24" s="10">
        <v>0</v>
      </c>
      <c r="G24" s="1">
        <v>0</v>
      </c>
      <c r="H24" s="17">
        <f t="shared" si="3"/>
        <v>0</v>
      </c>
      <c r="I24" s="18">
        <f t="shared" si="2"/>
        <v>0</v>
      </c>
    </row>
    <row r="25" spans="1:9" ht="14.25">
      <c r="A25" s="26"/>
      <c r="B25" s="9"/>
      <c r="C25" s="10"/>
      <c r="D25" s="10"/>
      <c r="E25" s="9"/>
      <c r="F25" s="10"/>
      <c r="G25" s="12"/>
      <c r="H25" s="10"/>
      <c r="I25" s="1"/>
    </row>
    <row r="26" spans="1:9" ht="14.25">
      <c r="A26" s="23" t="s">
        <v>28</v>
      </c>
      <c r="B26" s="6" t="s">
        <v>3</v>
      </c>
      <c r="C26" s="7" t="s">
        <v>4</v>
      </c>
      <c r="D26" s="7" t="s">
        <v>5</v>
      </c>
      <c r="E26" s="6" t="s">
        <v>3</v>
      </c>
      <c r="F26" s="7" t="s">
        <v>4</v>
      </c>
      <c r="G26" s="7" t="s">
        <v>5</v>
      </c>
      <c r="H26" s="6" t="s">
        <v>3</v>
      </c>
      <c r="I26" s="8" t="s">
        <v>4</v>
      </c>
    </row>
    <row r="27" spans="1:9" ht="14.25">
      <c r="A27" s="24" t="s">
        <v>30</v>
      </c>
      <c r="B27" s="9">
        <v>0</v>
      </c>
      <c r="C27" s="10">
        <v>0</v>
      </c>
      <c r="D27" s="11">
        <v>0</v>
      </c>
      <c r="E27" s="9">
        <v>0</v>
      </c>
      <c r="F27" s="10">
        <v>0</v>
      </c>
      <c r="G27" s="1">
        <v>0</v>
      </c>
      <c r="H27" s="17">
        <f>B27-E27</f>
        <v>0</v>
      </c>
      <c r="I27" s="18">
        <f>((SQRT((C27/1.645)^2+(F27/1.645)^2)))*1.645</f>
        <v>0</v>
      </c>
    </row>
    <row r="28" spans="1:9" ht="14.25">
      <c r="A28" s="25" t="s">
        <v>22</v>
      </c>
      <c r="B28" s="9">
        <v>0</v>
      </c>
      <c r="C28" s="10">
        <v>0</v>
      </c>
      <c r="D28" s="11">
        <v>0</v>
      </c>
      <c r="E28" s="9">
        <v>0</v>
      </c>
      <c r="F28" s="10">
        <v>0</v>
      </c>
      <c r="G28" s="1">
        <v>0</v>
      </c>
      <c r="H28" s="17">
        <f>B28-E28</f>
        <v>0</v>
      </c>
      <c r="I28" s="18">
        <f aca="true" t="shared" si="4" ref="I28:I36">((SQRT((C28/1.645)^2+(F28/1.645)^2)))*1.645</f>
        <v>0</v>
      </c>
    </row>
    <row r="29" spans="1:9" ht="14.25">
      <c r="A29" s="25" t="s">
        <v>23</v>
      </c>
      <c r="B29" s="9">
        <v>0</v>
      </c>
      <c r="C29" s="10">
        <v>0</v>
      </c>
      <c r="D29" s="11">
        <v>0</v>
      </c>
      <c r="E29" s="9">
        <v>0</v>
      </c>
      <c r="F29" s="10">
        <v>0</v>
      </c>
      <c r="G29" s="1">
        <v>0</v>
      </c>
      <c r="H29" s="17">
        <f aca="true" t="shared" si="5" ref="H29:H36">B29-E29</f>
        <v>0</v>
      </c>
      <c r="I29" s="18">
        <f t="shared" si="4"/>
        <v>0</v>
      </c>
    </row>
    <row r="30" spans="1:9" ht="14.25">
      <c r="A30" s="25" t="s">
        <v>14</v>
      </c>
      <c r="B30" s="9">
        <v>0</v>
      </c>
      <c r="C30" s="10">
        <v>0</v>
      </c>
      <c r="D30" s="11">
        <v>0</v>
      </c>
      <c r="E30" s="9">
        <v>0</v>
      </c>
      <c r="F30" s="10">
        <v>0</v>
      </c>
      <c r="G30" s="1">
        <v>0</v>
      </c>
      <c r="H30" s="17">
        <f t="shared" si="5"/>
        <v>0</v>
      </c>
      <c r="I30" s="18">
        <f t="shared" si="4"/>
        <v>0</v>
      </c>
    </row>
    <row r="31" spans="1:9" ht="14.25">
      <c r="A31" s="25" t="s">
        <v>15</v>
      </c>
      <c r="B31" s="9">
        <v>0</v>
      </c>
      <c r="C31" s="10">
        <v>0</v>
      </c>
      <c r="D31" s="11">
        <v>0</v>
      </c>
      <c r="E31" s="9">
        <v>0</v>
      </c>
      <c r="F31" s="10">
        <v>0</v>
      </c>
      <c r="G31" s="1">
        <v>0</v>
      </c>
      <c r="H31" s="17">
        <f t="shared" si="5"/>
        <v>0</v>
      </c>
      <c r="I31" s="18">
        <f t="shared" si="4"/>
        <v>0</v>
      </c>
    </row>
    <row r="32" spans="1:9" ht="14.25">
      <c r="A32" s="25" t="s">
        <v>16</v>
      </c>
      <c r="B32" s="9">
        <v>0</v>
      </c>
      <c r="C32" s="10">
        <v>0</v>
      </c>
      <c r="D32" s="11">
        <v>0</v>
      </c>
      <c r="E32" s="9">
        <v>0</v>
      </c>
      <c r="F32" s="10">
        <v>0</v>
      </c>
      <c r="G32" s="1">
        <v>0</v>
      </c>
      <c r="H32" s="17">
        <f t="shared" si="5"/>
        <v>0</v>
      </c>
      <c r="I32" s="18">
        <f t="shared" si="4"/>
        <v>0</v>
      </c>
    </row>
    <row r="33" spans="1:9" ht="14.25">
      <c r="A33" s="25" t="s">
        <v>17</v>
      </c>
      <c r="B33" s="9">
        <v>0</v>
      </c>
      <c r="C33" s="10">
        <v>0</v>
      </c>
      <c r="D33" s="11">
        <v>0</v>
      </c>
      <c r="E33" s="9">
        <v>0</v>
      </c>
      <c r="F33" s="10">
        <v>0</v>
      </c>
      <c r="G33" s="1">
        <v>0</v>
      </c>
      <c r="H33" s="17">
        <f t="shared" si="5"/>
        <v>0</v>
      </c>
      <c r="I33" s="18">
        <f t="shared" si="4"/>
        <v>0</v>
      </c>
    </row>
    <row r="34" spans="1:9" ht="14.25">
      <c r="A34" s="25" t="s">
        <v>24</v>
      </c>
      <c r="B34" s="9">
        <v>0</v>
      </c>
      <c r="C34" s="10">
        <v>0</v>
      </c>
      <c r="D34" s="11">
        <v>0</v>
      </c>
      <c r="E34" s="9">
        <v>0</v>
      </c>
      <c r="F34" s="10">
        <v>0</v>
      </c>
      <c r="G34" s="1">
        <v>0</v>
      </c>
      <c r="H34" s="17">
        <f t="shared" si="5"/>
        <v>0</v>
      </c>
      <c r="I34" s="18">
        <f t="shared" si="4"/>
        <v>0</v>
      </c>
    </row>
    <row r="35" spans="1:9" ht="14.25">
      <c r="A35" s="25" t="s">
        <v>25</v>
      </c>
      <c r="B35" s="9">
        <v>0</v>
      </c>
      <c r="C35" s="10">
        <v>0</v>
      </c>
      <c r="D35" s="11">
        <v>0</v>
      </c>
      <c r="E35" s="9">
        <v>0</v>
      </c>
      <c r="F35" s="10">
        <v>0</v>
      </c>
      <c r="G35" s="1">
        <v>0</v>
      </c>
      <c r="H35" s="17">
        <f t="shared" si="5"/>
        <v>0</v>
      </c>
      <c r="I35" s="18">
        <f t="shared" si="4"/>
        <v>0</v>
      </c>
    </row>
    <row r="36" spans="1:9" ht="14.25">
      <c r="A36" s="25" t="s">
        <v>26</v>
      </c>
      <c r="B36" s="9">
        <v>0</v>
      </c>
      <c r="C36" s="10">
        <v>0</v>
      </c>
      <c r="D36" s="11">
        <v>0</v>
      </c>
      <c r="E36" s="9">
        <v>0</v>
      </c>
      <c r="F36" s="10">
        <v>0</v>
      </c>
      <c r="G36" s="1">
        <v>0</v>
      </c>
      <c r="H36" s="17">
        <f t="shared" si="5"/>
        <v>0</v>
      </c>
      <c r="I36" s="18">
        <f t="shared" si="4"/>
        <v>0</v>
      </c>
    </row>
    <row r="37" spans="1:9" ht="14.25">
      <c r="A37" s="28"/>
      <c r="B37" s="13"/>
      <c r="C37" s="14"/>
      <c r="D37" s="14"/>
      <c r="E37" s="13"/>
      <c r="F37" s="14"/>
      <c r="G37" s="14"/>
      <c r="H37" s="13"/>
      <c r="I37" s="15"/>
    </row>
    <row r="38" ht="14.25">
      <c r="A38" s="27" t="s">
        <v>32</v>
      </c>
    </row>
    <row r="39" ht="14.25">
      <c r="A39" s="27" t="s">
        <v>29</v>
      </c>
    </row>
  </sheetData>
  <sheetProtection/>
  <mergeCells count="5">
    <mergeCell ref="A2:I2"/>
    <mergeCell ref="B5:D5"/>
    <mergeCell ref="E5:G5"/>
    <mergeCell ref="H5:I5"/>
    <mergeCell ref="B3:I3"/>
  </mergeCells>
  <printOptions/>
  <pageMargins left="0.7" right="0.7" top="0.5" bottom="0.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Sundara</dc:creator>
  <cp:keywords/>
  <dc:description/>
  <cp:lastModifiedBy>Alfred Sundara</cp:lastModifiedBy>
  <cp:lastPrinted>2014-02-24T15:21:59Z</cp:lastPrinted>
  <dcterms:created xsi:type="dcterms:W3CDTF">2013-04-04T21:18:01Z</dcterms:created>
  <dcterms:modified xsi:type="dcterms:W3CDTF">2014-03-04T16:16:58Z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