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Public\Migration-data\ACS_Migration\ACS-2011-2015\4. Deliverable\Characteristics\"/>
    </mc:Choice>
  </mc:AlternateContent>
  <xr:revisionPtr revIDLastSave="0" documentId="8_{DC0C0EF5-2A0C-41AB-ACB0-784A896D7222}" xr6:coauthVersionLast="36" xr6:coauthVersionMax="36" xr10:uidLastSave="{00000000-0000-0000-0000-000000000000}"/>
  <bookViews>
    <workbookView xWindow="285" yWindow="630" windowWidth="15015" windowHeight="8235" xr2:uid="{00000000-000D-0000-FFFF-FFFF00000000}"/>
  </bookViews>
  <sheets>
    <sheet name="Total" sheetId="13" r:id="rId1"/>
  </sheets>
  <externalReferences>
    <externalReference r:id="rId2"/>
  </externalReferences>
  <definedNames>
    <definedName name="_AMO_UniqueIdentifier" hidden="1">"'c0d6f558-57bf-4640-b430-da8bb6ad17a0'"</definedName>
    <definedName name="_xlnm.Print_Area" localSheetId="0">Total!$C$2:$K$181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1" i="13" l="1"/>
  <c r="G41" i="13"/>
  <c r="I41" i="13" s="1"/>
  <c r="E41" i="13"/>
  <c r="K41" i="13" s="1"/>
  <c r="D41" i="13"/>
  <c r="J41" i="13" s="1"/>
  <c r="H40" i="13"/>
  <c r="G40" i="13"/>
  <c r="I40" i="13" s="1"/>
  <c r="E40" i="13"/>
  <c r="K40" i="13" s="1"/>
  <c r="D40" i="13"/>
  <c r="J40" i="13" s="1"/>
  <c r="H39" i="13"/>
  <c r="G39" i="13"/>
  <c r="I39" i="13" s="1"/>
  <c r="E39" i="13"/>
  <c r="K39" i="13" s="1"/>
  <c r="D39" i="13"/>
  <c r="J39" i="13" s="1"/>
  <c r="H38" i="13"/>
  <c r="G38" i="13"/>
  <c r="I38" i="13" s="1"/>
  <c r="E38" i="13"/>
  <c r="K38" i="13" s="1"/>
  <c r="D38" i="13"/>
  <c r="J38" i="13" s="1"/>
  <c r="H37" i="13"/>
  <c r="G37" i="13"/>
  <c r="I37" i="13" s="1"/>
  <c r="E37" i="13"/>
  <c r="K37" i="13" s="1"/>
  <c r="D37" i="13"/>
  <c r="J37" i="13" s="1"/>
  <c r="H34" i="13"/>
  <c r="G34" i="13"/>
  <c r="I34" i="13" s="1"/>
  <c r="E34" i="13"/>
  <c r="K34" i="13" s="1"/>
  <c r="D34" i="13"/>
  <c r="J34" i="13" s="1"/>
  <c r="H33" i="13"/>
  <c r="G33" i="13"/>
  <c r="I33" i="13" s="1"/>
  <c r="E33" i="13"/>
  <c r="K33" i="13" s="1"/>
  <c r="D33" i="13"/>
  <c r="J33" i="13" s="1"/>
  <c r="H32" i="13"/>
  <c r="G32" i="13"/>
  <c r="I32" i="13" s="1"/>
  <c r="E32" i="13"/>
  <c r="K32" i="13" s="1"/>
  <c r="D32" i="13"/>
  <c r="J32" i="13" s="1"/>
  <c r="H29" i="13"/>
  <c r="G29" i="13"/>
  <c r="I29" i="13" s="1"/>
  <c r="E29" i="13"/>
  <c r="K29" i="13" s="1"/>
  <c r="D29" i="13"/>
  <c r="J29" i="13" s="1"/>
  <c r="H28" i="13"/>
  <c r="G28" i="13"/>
  <c r="I28" i="13" s="1"/>
  <c r="E28" i="13"/>
  <c r="K28" i="13" s="1"/>
  <c r="D28" i="13"/>
  <c r="J28" i="13" s="1"/>
  <c r="H27" i="13"/>
  <c r="G27" i="13"/>
  <c r="I27" i="13" s="1"/>
  <c r="E27" i="13"/>
  <c r="K27" i="13" s="1"/>
  <c r="D27" i="13"/>
  <c r="J27" i="13" s="1"/>
  <c r="H26" i="13"/>
  <c r="G26" i="13"/>
  <c r="I26" i="13" s="1"/>
  <c r="E26" i="13"/>
  <c r="K26" i="13" s="1"/>
  <c r="D26" i="13"/>
  <c r="J26" i="13" s="1"/>
  <c r="H23" i="13"/>
  <c r="G23" i="13"/>
  <c r="I23" i="13" s="1"/>
  <c r="E23" i="13"/>
  <c r="K23" i="13" s="1"/>
  <c r="D23" i="13"/>
  <c r="J23" i="13" s="1"/>
  <c r="H22" i="13"/>
  <c r="G22" i="13"/>
  <c r="I22" i="13" s="1"/>
  <c r="E22" i="13"/>
  <c r="K22" i="13" s="1"/>
  <c r="D22" i="13"/>
  <c r="J22" i="13" s="1"/>
  <c r="H21" i="13"/>
  <c r="G21" i="13"/>
  <c r="I21" i="13" s="1"/>
  <c r="E21" i="13"/>
  <c r="K21" i="13" s="1"/>
  <c r="D21" i="13"/>
  <c r="J21" i="13" s="1"/>
  <c r="H20" i="13"/>
  <c r="G20" i="13"/>
  <c r="I20" i="13" s="1"/>
  <c r="E20" i="13"/>
  <c r="K20" i="13" s="1"/>
  <c r="D20" i="13"/>
  <c r="J20" i="13" s="1"/>
  <c r="H19" i="13"/>
  <c r="G19" i="13"/>
  <c r="I19" i="13" s="1"/>
  <c r="E19" i="13"/>
  <c r="K19" i="13" s="1"/>
  <c r="D19" i="13"/>
  <c r="J19" i="13" s="1"/>
  <c r="H18" i="13"/>
  <c r="G18" i="13"/>
  <c r="I18" i="13" s="1"/>
  <c r="E18" i="13"/>
  <c r="K18" i="13" s="1"/>
  <c r="D18" i="13"/>
  <c r="J18" i="13" s="1"/>
  <c r="H17" i="13"/>
  <c r="G17" i="13"/>
  <c r="I17" i="13" s="1"/>
  <c r="E17" i="13"/>
  <c r="K17" i="13" s="1"/>
  <c r="D17" i="13"/>
  <c r="J17" i="13" s="1"/>
  <c r="H16" i="13"/>
  <c r="G16" i="13"/>
  <c r="I16" i="13" s="1"/>
  <c r="E16" i="13"/>
  <c r="K16" i="13" s="1"/>
  <c r="D16" i="13"/>
  <c r="J16" i="13" s="1"/>
  <c r="H15" i="13"/>
  <c r="G15" i="13"/>
  <c r="I15" i="13" s="1"/>
  <c r="E15" i="13"/>
  <c r="K15" i="13" s="1"/>
  <c r="D15" i="13"/>
  <c r="J15" i="13" s="1"/>
  <c r="H14" i="13"/>
  <c r="G14" i="13"/>
  <c r="I14" i="13" s="1"/>
  <c r="E14" i="13"/>
  <c r="K14" i="13" s="1"/>
  <c r="D14" i="13"/>
  <c r="J14" i="13" s="1"/>
  <c r="H13" i="13"/>
  <c r="G13" i="13"/>
  <c r="I13" i="13" s="1"/>
  <c r="E13" i="13"/>
  <c r="K13" i="13" s="1"/>
  <c r="D13" i="13"/>
  <c r="J13" i="13" s="1"/>
  <c r="H12" i="13"/>
  <c r="G12" i="13"/>
  <c r="I12" i="13" s="1"/>
  <c r="E12" i="13"/>
  <c r="K12" i="13" s="1"/>
  <c r="D12" i="13"/>
  <c r="J12" i="13" s="1"/>
  <c r="H11" i="13"/>
  <c r="G11" i="13"/>
  <c r="I11" i="13" s="1"/>
  <c r="E11" i="13"/>
  <c r="K11" i="13" s="1"/>
  <c r="D11" i="13"/>
  <c r="J11" i="13" s="1"/>
  <c r="H10" i="13"/>
  <c r="G10" i="13"/>
  <c r="I10" i="13" s="1"/>
  <c r="E10" i="13"/>
  <c r="K10" i="13" s="1"/>
  <c r="D10" i="13"/>
  <c r="J10" i="13" s="1"/>
  <c r="H9" i="13"/>
  <c r="G9" i="13"/>
  <c r="I9" i="13" s="1"/>
  <c r="E9" i="13"/>
  <c r="K9" i="13" s="1"/>
  <c r="D9" i="13"/>
  <c r="J9" i="13" s="1"/>
  <c r="H8" i="13"/>
  <c r="G8" i="13"/>
  <c r="I8" i="13" s="1"/>
  <c r="F12" i="13" l="1"/>
  <c r="F13" i="13"/>
  <c r="F14" i="13"/>
  <c r="F15" i="13"/>
  <c r="F16" i="13"/>
  <c r="F17" i="13"/>
  <c r="F18" i="13"/>
  <c r="F19" i="13"/>
  <c r="F20" i="13"/>
  <c r="F21" i="13"/>
  <c r="F22" i="13"/>
  <c r="F23" i="13"/>
  <c r="F26" i="13"/>
  <c r="F27" i="13"/>
  <c r="F28" i="13"/>
  <c r="F29" i="13"/>
  <c r="F32" i="13"/>
  <c r="F33" i="13"/>
  <c r="F34" i="13"/>
  <c r="F37" i="13"/>
  <c r="F38" i="13"/>
  <c r="F39" i="13"/>
  <c r="F40" i="13"/>
  <c r="F41" i="13"/>
  <c r="E8" i="13"/>
  <c r="K8" i="13" s="1"/>
  <c r="D8" i="13"/>
  <c r="F11" i="13" s="1"/>
  <c r="C48" i="13"/>
  <c r="C93" i="13" s="1"/>
  <c r="C138" i="13"/>
  <c r="J8" i="13" l="1"/>
  <c r="F8" i="13"/>
  <c r="F10" i="13"/>
  <c r="F9" i="13"/>
  <c r="D3" i="13" l="1"/>
</calcChain>
</file>

<file path=xl/sharedStrings.xml><?xml version="1.0" encoding="utf-8"?>
<sst xmlns="http://schemas.openxmlformats.org/spreadsheetml/2006/main" count="192" uniqueCount="43">
  <si>
    <t xml:space="preserve">IN-MIGRATION </t>
  </si>
  <si>
    <t>NET Migration (IN-OUT)</t>
  </si>
  <si>
    <t xml:space="preserve"> ESTIMATE</t>
  </si>
  <si>
    <t>(+/-) MOE</t>
  </si>
  <si>
    <t>PERCENT</t>
  </si>
  <si>
    <t>OUT-MIGRATION**</t>
  </si>
  <si>
    <t>Total</t>
  </si>
  <si>
    <t>* Total migration is the sum of interstate and intra state and foreign migration.</t>
  </si>
  <si>
    <t>*** Sum of migrants by Household Type and Housing Tenure will differ from sum of migrants by Relationship to Householder because of differences in the universe.</t>
  </si>
  <si>
    <t>Hispanic Origin:</t>
  </si>
  <si>
    <t>Hispanic</t>
  </si>
  <si>
    <t>White not Hispanic</t>
  </si>
  <si>
    <t>Other not Hispanic</t>
  </si>
  <si>
    <t>1-4 Years</t>
  </si>
  <si>
    <t>By Age Group:</t>
  </si>
  <si>
    <t>5-17 Years</t>
  </si>
  <si>
    <t>18-19 Years</t>
  </si>
  <si>
    <t>20-24 years</t>
  </si>
  <si>
    <t>30-34 years</t>
  </si>
  <si>
    <t>35-39 Years</t>
  </si>
  <si>
    <t>40-44 Years</t>
  </si>
  <si>
    <t>50-54 Years</t>
  </si>
  <si>
    <t>55-59 Years</t>
  </si>
  <si>
    <t>60-64 Years</t>
  </si>
  <si>
    <t>65-69 Years</t>
  </si>
  <si>
    <t>70-74 Years</t>
  </si>
  <si>
    <t>75 and over</t>
  </si>
  <si>
    <t>by Race:</t>
  </si>
  <si>
    <t>by Sex:</t>
  </si>
  <si>
    <t>Male</t>
  </si>
  <si>
    <t>Female</t>
  </si>
  <si>
    <t>White</t>
  </si>
  <si>
    <t>Black</t>
  </si>
  <si>
    <t>Asian</t>
  </si>
  <si>
    <t>Other</t>
  </si>
  <si>
    <t>** Out migration totals may under report estimated out migration because of suppressed outflows. Net migration totals (in migration minus out migration) also do not include these suppressed outflows.</t>
  </si>
  <si>
    <t>Age, Race, Sex and Hispanic origin for Migrants, 2011 to 2015 (Foreign Migration)*</t>
  </si>
  <si>
    <t>Age, Race, Sex and Hispanic origin for Migrants, 2011 to 2015 (Intra-state Migration)*</t>
  </si>
  <si>
    <t>Age, Race, Sex and Hispanic origin for Migrants, 2011 to 2015 (Inter-state Migration)*</t>
  </si>
  <si>
    <t>45-49 Years</t>
  </si>
  <si>
    <t>25-29 years</t>
  </si>
  <si>
    <t>Source: 2011 to 2015 American Community Survey. Prepared by the Maryland Department of Planning.</t>
  </si>
  <si>
    <t>Caroline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</si>
</sst>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49" fontId="6" fillId="0" borderId="0" xfId="9" applyNumberFormat="1" applyFont="1" applyFill="1" applyBorder="1"/>
    <xf numFmtId="0" fontId="6" fillId="0" borderId="0" xfId="9" applyFont="1" applyFill="1" applyBorder="1" applyAlignment="1">
      <alignment horizontal="left"/>
    </xf>
    <xf numFmtId="3" fontId="10" fillId="0" borderId="2" xfId="9" applyNumberFormat="1" applyFont="1" applyFill="1" applyBorder="1" applyAlignment="1">
      <alignment horizontal="right" vertical="center"/>
    </xf>
    <xf numFmtId="0" fontId="0" fillId="0" borderId="6" xfId="0" applyFill="1" applyBorder="1"/>
    <xf numFmtId="0" fontId="0" fillId="0" borderId="2" xfId="0" applyFill="1" applyBorder="1"/>
    <xf numFmtId="3" fontId="5" fillId="0" borderId="2" xfId="0" applyNumberFormat="1" applyFont="1" applyFill="1" applyBorder="1" applyAlignment="1">
      <alignment horizontal="center" vertical="center"/>
    </xf>
    <xf numFmtId="3" fontId="9" fillId="0" borderId="0" xfId="9" applyNumberFormat="1" applyFont="1" applyFill="1" applyBorder="1" applyAlignment="1">
      <alignment horizontal="center" vertical="center"/>
    </xf>
    <xf numFmtId="164" fontId="9" fillId="0" borderId="0" xfId="9" applyNumberFormat="1" applyFont="1" applyFill="1" applyBorder="1" applyAlignment="1">
      <alignment horizontal="center" vertical="center"/>
    </xf>
    <xf numFmtId="164" fontId="9" fillId="0" borderId="1" xfId="9" applyNumberFormat="1" applyFont="1" applyFill="1" applyBorder="1" applyAlignment="1">
      <alignment horizontal="center" vertical="center"/>
    </xf>
    <xf numFmtId="3" fontId="9" fillId="0" borderId="1" xfId="9" applyNumberFormat="1" applyFont="1" applyFill="1" applyBorder="1" applyAlignment="1">
      <alignment horizontal="center" vertical="center"/>
    </xf>
    <xf numFmtId="0" fontId="9" fillId="0" borderId="2" xfId="9" applyFont="1" applyFill="1" applyBorder="1"/>
    <xf numFmtId="3" fontId="5" fillId="0" borderId="2" xfId="0" applyNumberFormat="1" applyFont="1" applyFill="1" applyBorder="1" applyAlignment="1">
      <alignment horizontal="right" vertical="center"/>
    </xf>
    <xf numFmtId="3" fontId="9" fillId="0" borderId="0" xfId="9" applyNumberFormat="1" applyFont="1" applyFill="1" applyBorder="1" applyAlignment="1">
      <alignment horizontal="right" vertical="center"/>
    </xf>
    <xf numFmtId="164" fontId="9" fillId="0" borderId="0" xfId="9" applyNumberFormat="1" applyFont="1" applyFill="1" applyBorder="1" applyAlignment="1">
      <alignment horizontal="right" vertical="center"/>
    </xf>
    <xf numFmtId="164" fontId="9" fillId="0" borderId="1" xfId="9" applyNumberFormat="1" applyFont="1" applyFill="1" applyBorder="1" applyAlignment="1">
      <alignment horizontal="right" vertical="center"/>
    </xf>
    <xf numFmtId="3" fontId="9" fillId="0" borderId="1" xfId="9" applyNumberFormat="1" applyFont="1" applyFill="1" applyBorder="1" applyAlignment="1">
      <alignment horizontal="right" vertical="center"/>
    </xf>
    <xf numFmtId="0" fontId="10" fillId="0" borderId="2" xfId="9" applyFont="1" applyFill="1" applyBorder="1"/>
    <xf numFmtId="3" fontId="10" fillId="0" borderId="0" xfId="9" applyNumberFormat="1" applyFont="1" applyFill="1" applyBorder="1" applyAlignment="1">
      <alignment horizontal="right" vertical="center"/>
    </xf>
    <xf numFmtId="164" fontId="10" fillId="0" borderId="1" xfId="16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2" xfId="9" applyFont="1" applyFill="1" applyBorder="1" applyAlignment="1">
      <alignment horizontal="left" wrapText="1" indent="1"/>
    </xf>
    <xf numFmtId="3" fontId="0" fillId="0" borderId="0" xfId="0" applyNumberFormat="1" applyFill="1" applyBorder="1" applyAlignment="1">
      <alignment horizontal="right" vertical="center"/>
    </xf>
    <xf numFmtId="0" fontId="10" fillId="0" borderId="3" xfId="9" applyFont="1" applyFill="1" applyBorder="1" applyAlignment="1">
      <alignment horizontal="left" wrapText="1" indent="1"/>
    </xf>
    <xf numFmtId="3" fontId="10" fillId="0" borderId="3" xfId="9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164" fontId="10" fillId="0" borderId="5" xfId="16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10" fillId="0" borderId="0" xfId="16" applyNumberFormat="1" applyFont="1" applyFill="1" applyBorder="1" applyAlignment="1">
      <alignment horizontal="right" vertical="center"/>
    </xf>
    <xf numFmtId="3" fontId="10" fillId="0" borderId="4" xfId="9" applyNumberFormat="1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10" fillId="0" borderId="0" xfId="9" applyFont="1" applyFill="1" applyBorder="1" applyAlignment="1">
      <alignment horizontal="left" wrapText="1" indent="1"/>
    </xf>
    <xf numFmtId="3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 indent="2"/>
    </xf>
    <xf numFmtId="164" fontId="0" fillId="0" borderId="0" xfId="0" applyNumberFormat="1" applyFill="1" applyAlignment="1">
      <alignment horizontal="right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6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3 4" xfId="18" xr:uid="{00000000-0005-0000-0000-00000B000000}"/>
    <cellStyle name="Normal 4" xfId="11" xr:uid="{00000000-0005-0000-0000-00000C000000}"/>
    <cellStyle name="Normal 4 2" xfId="12" xr:uid="{00000000-0005-0000-0000-00000D000000}"/>
    <cellStyle name="Normal 4 2 2" xfId="13" xr:uid="{00000000-0005-0000-0000-00000E000000}"/>
    <cellStyle name="Normal 4 3" xfId="14" xr:uid="{00000000-0005-0000-0000-00000F000000}"/>
    <cellStyle name="Normal 4 4" xfId="15" xr:uid="{00000000-0005-0000-0000-000010000000}"/>
    <cellStyle name="Percent" xfId="16" builtinId="5"/>
    <cellStyle name="Percent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kiskowski\Desktop\ACS_Characteristics_2011-2015_cutforrepo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_INMIG"/>
      <sheetName val="Pivot_OUTMIG"/>
      <sheetName val="Total"/>
      <sheetName val="Intra"/>
      <sheetName val="Inter"/>
      <sheetName val="Foreign"/>
      <sheetName val="FIPS2010_rev"/>
      <sheetName val="Counties"/>
    </sheetNames>
    <sheetDataSet>
      <sheetData sheetId="0"/>
      <sheetData sheetId="1"/>
      <sheetData sheetId="2"/>
      <sheetData sheetId="3">
        <row r="9">
          <cell r="D9">
            <v>8743</v>
          </cell>
          <cell r="E9">
            <v>706.75685990575653</v>
          </cell>
          <cell r="G9">
            <v>8743</v>
          </cell>
          <cell r="H9">
            <v>684.29657225564415</v>
          </cell>
        </row>
        <row r="10">
          <cell r="D10">
            <v>18267</v>
          </cell>
          <cell r="E10">
            <v>1095.679502958046</v>
          </cell>
          <cell r="G10">
            <v>18267</v>
          </cell>
          <cell r="H10">
            <v>1087.6097354268165</v>
          </cell>
        </row>
        <row r="11">
          <cell r="D11">
            <v>10326</v>
          </cell>
          <cell r="E11">
            <v>536.79804081335703</v>
          </cell>
          <cell r="G11">
            <v>10326</v>
          </cell>
          <cell r="H11">
            <v>580.61614353506855</v>
          </cell>
        </row>
        <row r="12">
          <cell r="D12">
            <v>24042</v>
          </cell>
          <cell r="E12">
            <v>1051.625548421935</v>
          </cell>
          <cell r="G12">
            <v>24042</v>
          </cell>
          <cell r="H12">
            <v>1045.9979294686984</v>
          </cell>
        </row>
        <row r="13">
          <cell r="D13">
            <v>25777</v>
          </cell>
          <cell r="E13">
            <v>1150.5341392670375</v>
          </cell>
          <cell r="G13">
            <v>25777</v>
          </cell>
          <cell r="H13">
            <v>1141.013832634894</v>
          </cell>
        </row>
        <row r="14">
          <cell r="D14">
            <v>15683</v>
          </cell>
          <cell r="E14">
            <v>864.05678037634834</v>
          </cell>
          <cell r="G14">
            <v>15683</v>
          </cell>
          <cell r="H14">
            <v>846.00917866254792</v>
          </cell>
        </row>
        <row r="15">
          <cell r="D15">
            <v>10898</v>
          </cell>
          <cell r="E15">
            <v>708.468530700153</v>
          </cell>
          <cell r="G15">
            <v>10898</v>
          </cell>
          <cell r="H15">
            <v>697.58443965085178</v>
          </cell>
        </row>
        <row r="16">
          <cell r="D16">
            <v>8970</v>
          </cell>
          <cell r="E16">
            <v>629.41667337450929</v>
          </cell>
          <cell r="G16">
            <v>8970</v>
          </cell>
          <cell r="H16">
            <v>583.99514551566676</v>
          </cell>
        </row>
        <row r="17">
          <cell r="D17">
            <v>8191</v>
          </cell>
          <cell r="E17">
            <v>594.69717218162896</v>
          </cell>
          <cell r="G17">
            <v>8191</v>
          </cell>
          <cell r="H17">
            <v>569.67601875580976</v>
          </cell>
        </row>
        <row r="18">
          <cell r="D18">
            <v>7158</v>
          </cell>
          <cell r="E18">
            <v>525.4543034257905</v>
          </cell>
          <cell r="G18">
            <v>7158</v>
          </cell>
          <cell r="H18">
            <v>531.1543604015601</v>
          </cell>
        </row>
        <row r="19">
          <cell r="D19">
            <v>5449</v>
          </cell>
          <cell r="E19">
            <v>429.59725647801889</v>
          </cell>
          <cell r="G19">
            <v>5449</v>
          </cell>
          <cell r="H19">
            <v>430.05786390730634</v>
          </cell>
        </row>
        <row r="20">
          <cell r="D20">
            <v>3763</v>
          </cell>
          <cell r="E20">
            <v>386.99623820665414</v>
          </cell>
          <cell r="G20">
            <v>3763</v>
          </cell>
          <cell r="H20">
            <v>372.46907962791818</v>
          </cell>
        </row>
        <row r="21">
          <cell r="D21">
            <v>2603</v>
          </cell>
          <cell r="E21">
            <v>326.35876029159215</v>
          </cell>
          <cell r="G21">
            <v>2603</v>
          </cell>
          <cell r="H21">
            <v>323.80752809381784</v>
          </cell>
        </row>
        <row r="22">
          <cell r="D22">
            <v>1926</v>
          </cell>
          <cell r="E22">
            <v>262.02742813181789</v>
          </cell>
          <cell r="G22">
            <v>1926</v>
          </cell>
          <cell r="H22">
            <v>269.37946872019961</v>
          </cell>
        </row>
        <row r="23">
          <cell r="D23">
            <v>4052</v>
          </cell>
          <cell r="E23">
            <v>417.9843328127028</v>
          </cell>
          <cell r="G23">
            <v>4052</v>
          </cell>
          <cell r="H23">
            <v>381.59508347801369</v>
          </cell>
        </row>
        <row r="26">
          <cell r="D26">
            <v>155848</v>
          </cell>
          <cell r="E26">
            <v>2082.5081733900784</v>
          </cell>
          <cell r="G26">
            <v>155848</v>
          </cell>
          <cell r="H26">
            <v>2042.5654934183874</v>
          </cell>
        </row>
        <row r="27">
          <cell r="D27">
            <v>12635</v>
          </cell>
          <cell r="E27">
            <v>1080.2589419389781</v>
          </cell>
          <cell r="G27">
            <v>12635</v>
          </cell>
          <cell r="H27">
            <v>1082.505288881059</v>
          </cell>
        </row>
        <row r="28">
          <cell r="D28">
            <v>76449</v>
          </cell>
          <cell r="E28">
            <v>2192.152849671701</v>
          </cell>
          <cell r="G28">
            <v>76449</v>
          </cell>
          <cell r="H28">
            <v>2179.172168781608</v>
          </cell>
        </row>
        <row r="29">
          <cell r="D29">
            <v>66764</v>
          </cell>
          <cell r="E29">
            <v>2400.6467365766975</v>
          </cell>
          <cell r="G29">
            <v>66764</v>
          </cell>
          <cell r="H29">
            <v>2317.1376629811921</v>
          </cell>
        </row>
        <row r="32">
          <cell r="D32">
            <v>155848</v>
          </cell>
          <cell r="E32">
            <v>194.51667662169189</v>
          </cell>
          <cell r="G32">
            <v>155848</v>
          </cell>
          <cell r="H32">
            <v>1761.4376575618796</v>
          </cell>
        </row>
        <row r="33">
          <cell r="D33">
            <v>80436</v>
          </cell>
          <cell r="E33">
            <v>228.2068586283068</v>
          </cell>
          <cell r="G33">
            <v>80436</v>
          </cell>
          <cell r="H33">
            <v>2069.8156449111675</v>
          </cell>
        </row>
        <row r="34">
          <cell r="D34">
            <v>75412</v>
          </cell>
          <cell r="E34">
            <v>224.29620421442709</v>
          </cell>
          <cell r="G34">
            <v>75412</v>
          </cell>
          <cell r="H34">
            <v>2027.7440214098738</v>
          </cell>
        </row>
        <row r="37">
          <cell r="D37">
            <v>155848</v>
          </cell>
          <cell r="E37">
            <v>3452.8786490852676</v>
          </cell>
          <cell r="G37">
            <v>155848</v>
          </cell>
          <cell r="H37">
            <v>543.83812581439167</v>
          </cell>
        </row>
        <row r="38">
          <cell r="D38">
            <v>81792</v>
          </cell>
          <cell r="E38">
            <v>2329.2273307564801</v>
          </cell>
          <cell r="G38">
            <v>81792</v>
          </cell>
          <cell r="H38">
            <v>397.74331128882608</v>
          </cell>
        </row>
        <row r="39">
          <cell r="D39">
            <v>53118</v>
          </cell>
          <cell r="E39">
            <v>2157.5038302177186</v>
          </cell>
          <cell r="G39">
            <v>53118</v>
          </cell>
          <cell r="H39">
            <v>316.14075061592422</v>
          </cell>
        </row>
        <row r="40">
          <cell r="D40">
            <v>8701</v>
          </cell>
          <cell r="E40">
            <v>939.01796325848056</v>
          </cell>
          <cell r="G40">
            <v>8701</v>
          </cell>
          <cell r="H40">
            <v>130.0936198352517</v>
          </cell>
        </row>
        <row r="41">
          <cell r="D41">
            <v>12237</v>
          </cell>
          <cell r="E41">
            <v>980.04769998184588</v>
          </cell>
          <cell r="G41">
            <v>12237</v>
          </cell>
          <cell r="H41">
            <v>142.96830010088109</v>
          </cell>
        </row>
      </sheetData>
      <sheetData sheetId="4">
        <row r="9">
          <cell r="D9">
            <v>6175</v>
          </cell>
          <cell r="E9">
            <v>480.45094704604128</v>
          </cell>
          <cell r="G9">
            <v>5949</v>
          </cell>
          <cell r="H9">
            <v>542.37403961552673</v>
          </cell>
        </row>
        <row r="10">
          <cell r="D10">
            <v>10993</v>
          </cell>
          <cell r="E10">
            <v>740.27555532474901</v>
          </cell>
          <cell r="G10">
            <v>10954</v>
          </cell>
          <cell r="H10">
            <v>751.0215988073013</v>
          </cell>
        </row>
        <row r="11">
          <cell r="D11">
            <v>6994</v>
          </cell>
          <cell r="E11">
            <v>510.0340390351335</v>
          </cell>
          <cell r="G11">
            <v>12519</v>
          </cell>
          <cell r="H11">
            <v>625.03786461552818</v>
          </cell>
        </row>
        <row r="12">
          <cell r="D12">
            <v>14853</v>
          </cell>
          <cell r="E12">
            <v>718.26700101815834</v>
          </cell>
          <cell r="G12">
            <v>17647</v>
          </cell>
          <cell r="H12">
            <v>841.18452917145635</v>
          </cell>
        </row>
        <row r="13">
          <cell r="D13">
            <v>17561</v>
          </cell>
          <cell r="E13">
            <v>825.11130401238415</v>
          </cell>
          <cell r="G13">
            <v>16590</v>
          </cell>
          <cell r="H13">
            <v>845.44073196384943</v>
          </cell>
        </row>
        <row r="14">
          <cell r="D14">
            <v>12029</v>
          </cell>
          <cell r="E14">
            <v>668.26048817272215</v>
          </cell>
          <cell r="G14">
            <v>11259</v>
          </cell>
          <cell r="H14">
            <v>687.62942331326713</v>
          </cell>
        </row>
        <row r="15">
          <cell r="D15">
            <v>9378</v>
          </cell>
          <cell r="E15">
            <v>597.02374109278412</v>
          </cell>
          <cell r="G15">
            <v>7194</v>
          </cell>
          <cell r="H15">
            <v>546.42804600795</v>
          </cell>
        </row>
        <row r="16">
          <cell r="D16">
            <v>5452</v>
          </cell>
          <cell r="E16">
            <v>430.49363609157814</v>
          </cell>
          <cell r="G16">
            <v>5407</v>
          </cell>
          <cell r="H16">
            <v>497.34820059821214</v>
          </cell>
        </row>
        <row r="17">
          <cell r="D17">
            <v>5582</v>
          </cell>
          <cell r="E17">
            <v>456.01863027580163</v>
          </cell>
          <cell r="G17">
            <v>5122</v>
          </cell>
          <cell r="H17">
            <v>437.2437915921829</v>
          </cell>
        </row>
        <row r="18">
          <cell r="D18">
            <v>3785</v>
          </cell>
          <cell r="E18">
            <v>332.63663302078663</v>
          </cell>
          <cell r="G18">
            <v>4160</v>
          </cell>
          <cell r="H18">
            <v>369.69605114369728</v>
          </cell>
        </row>
        <row r="19">
          <cell r="D19">
            <v>3102</v>
          </cell>
          <cell r="E19">
            <v>321.54028471071092</v>
          </cell>
          <cell r="G19">
            <v>4343</v>
          </cell>
          <cell r="H19">
            <v>379.90634344168825</v>
          </cell>
        </row>
        <row r="20">
          <cell r="D20">
            <v>2527</v>
          </cell>
          <cell r="E20">
            <v>264.62488881086313</v>
          </cell>
          <cell r="G20">
            <v>3492</v>
          </cell>
          <cell r="H20">
            <v>358.42419415727193</v>
          </cell>
        </row>
        <row r="21">
          <cell r="D21">
            <v>1610</v>
          </cell>
          <cell r="E21">
            <v>225.84922440622046</v>
          </cell>
          <cell r="G21">
            <v>2206</v>
          </cell>
          <cell r="H21">
            <v>247.3225167226359</v>
          </cell>
        </row>
        <row r="22">
          <cell r="D22">
            <v>890</v>
          </cell>
          <cell r="E22">
            <v>147.58920616083975</v>
          </cell>
          <cell r="G22">
            <v>1513</v>
          </cell>
          <cell r="H22">
            <v>258.31010897240463</v>
          </cell>
        </row>
        <row r="23">
          <cell r="D23">
            <v>2420</v>
          </cell>
          <cell r="E23">
            <v>246.97130383603061</v>
          </cell>
          <cell r="G23">
            <v>2480</v>
          </cell>
          <cell r="H23">
            <v>270.73569176027718</v>
          </cell>
        </row>
        <row r="26">
          <cell r="D26">
            <v>103351</v>
          </cell>
          <cell r="E26">
            <v>1493.4696906612021</v>
          </cell>
          <cell r="G26">
            <v>110835</v>
          </cell>
          <cell r="H26">
            <v>1580.1191195790882</v>
          </cell>
        </row>
        <row r="27">
          <cell r="D27">
            <v>11912</v>
          </cell>
          <cell r="E27">
            <v>878.68025605342871</v>
          </cell>
          <cell r="G27">
            <v>10259</v>
          </cell>
          <cell r="H27">
            <v>873.49837884000954</v>
          </cell>
        </row>
        <row r="28">
          <cell r="D28">
            <v>49100</v>
          </cell>
          <cell r="E28">
            <v>1648.919556912093</v>
          </cell>
          <cell r="G28">
            <v>62000</v>
          </cell>
          <cell r="H28">
            <v>1848.6651103707773</v>
          </cell>
        </row>
        <row r="29">
          <cell r="D29">
            <v>42339</v>
          </cell>
          <cell r="E29">
            <v>1595.1938470741018</v>
          </cell>
          <cell r="G29">
            <v>38576</v>
          </cell>
          <cell r="H29">
            <v>1604.9228443838658</v>
          </cell>
        </row>
        <row r="32">
          <cell r="D32">
            <v>103351</v>
          </cell>
          <cell r="E32">
            <v>219.06713484121508</v>
          </cell>
          <cell r="G32">
            <v>110835</v>
          </cell>
          <cell r="H32">
            <v>1354.069013217897</v>
          </cell>
        </row>
        <row r="33">
          <cell r="D33">
            <v>51984</v>
          </cell>
          <cell r="E33">
            <v>255.94056155678018</v>
          </cell>
          <cell r="G33">
            <v>55107</v>
          </cell>
          <cell r="H33">
            <v>1526.3112787472921</v>
          </cell>
        </row>
        <row r="34">
          <cell r="D34">
            <v>51367</v>
          </cell>
          <cell r="E34">
            <v>253.68814911225158</v>
          </cell>
          <cell r="G34">
            <v>55728</v>
          </cell>
          <cell r="H34">
            <v>1622.3065509329804</v>
          </cell>
        </row>
        <row r="37">
          <cell r="D37">
            <v>103351</v>
          </cell>
          <cell r="E37">
            <v>2470.8406974608502</v>
          </cell>
          <cell r="G37">
            <v>110835</v>
          </cell>
          <cell r="H37">
            <v>433.87507600531791</v>
          </cell>
        </row>
        <row r="38">
          <cell r="D38">
            <v>55673</v>
          </cell>
          <cell r="E38">
            <v>1806.1915147422603</v>
          </cell>
          <cell r="G38">
            <v>68395</v>
          </cell>
          <cell r="H38">
            <v>346.38386791246495</v>
          </cell>
        </row>
        <row r="39">
          <cell r="D39">
            <v>30939</v>
          </cell>
          <cell r="E39">
            <v>1328.9310404378359</v>
          </cell>
          <cell r="G39">
            <v>26968</v>
          </cell>
          <cell r="H39">
            <v>202.88377199298961</v>
          </cell>
        </row>
        <row r="40">
          <cell r="D40">
            <v>9298</v>
          </cell>
          <cell r="E40">
            <v>830.64673604464679</v>
          </cell>
          <cell r="G40">
            <v>8679</v>
          </cell>
          <cell r="H40">
            <v>122.86824093546143</v>
          </cell>
        </row>
        <row r="41">
          <cell r="D41">
            <v>7441</v>
          </cell>
          <cell r="E41">
            <v>621.84745232337195</v>
          </cell>
          <cell r="G41">
            <v>6793</v>
          </cell>
          <cell r="H41">
            <v>108.73574205939281</v>
          </cell>
        </row>
      </sheetData>
      <sheetData sheetId="5">
        <row r="9">
          <cell r="D9">
            <v>2642</v>
          </cell>
          <cell r="E9">
            <v>337.95205339738106</v>
          </cell>
          <cell r="G9">
            <v>0</v>
          </cell>
          <cell r="H9">
            <v>46.240221978493928</v>
          </cell>
        </row>
        <row r="10">
          <cell r="D10">
            <v>7474</v>
          </cell>
          <cell r="E10">
            <v>655.58778732720623</v>
          </cell>
          <cell r="G10">
            <v>0</v>
          </cell>
          <cell r="H10">
            <v>46.240221978493928</v>
          </cell>
        </row>
        <row r="11">
          <cell r="D11">
            <v>1336</v>
          </cell>
          <cell r="E11">
            <v>211.10238991957831</v>
          </cell>
          <cell r="G11">
            <v>0</v>
          </cell>
          <cell r="H11">
            <v>46.240221978493928</v>
          </cell>
        </row>
        <row r="12">
          <cell r="D12">
            <v>4773</v>
          </cell>
          <cell r="E12">
            <v>414.94299787409642</v>
          </cell>
          <cell r="G12">
            <v>19</v>
          </cell>
          <cell r="H12">
            <v>48.271711473909782</v>
          </cell>
        </row>
        <row r="13">
          <cell r="D13">
            <v>5299</v>
          </cell>
          <cell r="E13">
            <v>503.09975298412172</v>
          </cell>
          <cell r="G13">
            <v>0</v>
          </cell>
          <cell r="H13">
            <v>46.240221978493928</v>
          </cell>
        </row>
        <row r="14">
          <cell r="D14">
            <v>4083</v>
          </cell>
          <cell r="E14">
            <v>387.62616224533025</v>
          </cell>
          <cell r="G14">
            <v>13</v>
          </cell>
          <cell r="H14">
            <v>49.093361349783258</v>
          </cell>
        </row>
        <row r="15">
          <cell r="D15">
            <v>3064</v>
          </cell>
          <cell r="E15">
            <v>339.709270436184</v>
          </cell>
          <cell r="G15">
            <v>0</v>
          </cell>
          <cell r="H15">
            <v>46.240221978493928</v>
          </cell>
        </row>
        <row r="16">
          <cell r="D16">
            <v>2628</v>
          </cell>
          <cell r="E16">
            <v>283.98076543647591</v>
          </cell>
          <cell r="G16">
            <v>0</v>
          </cell>
          <cell r="H16">
            <v>46.240221978493928</v>
          </cell>
        </row>
        <row r="17">
          <cell r="D17">
            <v>2368</v>
          </cell>
          <cell r="E17">
            <v>261.0512433173792</v>
          </cell>
          <cell r="G17">
            <v>0</v>
          </cell>
          <cell r="H17">
            <v>46.240221978493928</v>
          </cell>
        </row>
        <row r="18">
          <cell r="D18">
            <v>1931</v>
          </cell>
          <cell r="E18">
            <v>258.98512063039215</v>
          </cell>
          <cell r="G18">
            <v>0</v>
          </cell>
          <cell r="H18">
            <v>46.240221978493928</v>
          </cell>
        </row>
        <row r="19">
          <cell r="D19">
            <v>1621</v>
          </cell>
          <cell r="E19">
            <v>234.96341165207184</v>
          </cell>
          <cell r="G19">
            <v>0</v>
          </cell>
          <cell r="H19">
            <v>46.240221978493928</v>
          </cell>
        </row>
        <row r="20">
          <cell r="D20">
            <v>1595</v>
          </cell>
          <cell r="E20">
            <v>240.41122031728298</v>
          </cell>
          <cell r="G20">
            <v>21</v>
          </cell>
          <cell r="H20">
            <v>55.903113764980873</v>
          </cell>
        </row>
        <row r="21">
          <cell r="D21">
            <v>1141</v>
          </cell>
          <cell r="E21">
            <v>196.45925433962557</v>
          </cell>
          <cell r="G21">
            <v>0</v>
          </cell>
          <cell r="H21">
            <v>46.240221978493928</v>
          </cell>
        </row>
        <row r="22">
          <cell r="D22">
            <v>963</v>
          </cell>
          <cell r="E22">
            <v>156.51552374460823</v>
          </cell>
          <cell r="G22">
            <v>0</v>
          </cell>
          <cell r="H22">
            <v>46.240221978493928</v>
          </cell>
        </row>
        <row r="23">
          <cell r="D23">
            <v>1074</v>
          </cell>
          <cell r="E23">
            <v>180.02581376726076</v>
          </cell>
          <cell r="G23">
            <v>0</v>
          </cell>
          <cell r="H23">
            <v>46.240221978493928</v>
          </cell>
        </row>
        <row r="26">
          <cell r="D26">
            <v>41992</v>
          </cell>
          <cell r="E26">
            <v>910.02257265857634</v>
          </cell>
          <cell r="G26">
            <v>53</v>
          </cell>
          <cell r="H26">
            <v>46.723462727605352</v>
          </cell>
        </row>
        <row r="27">
          <cell r="D27">
            <v>7453</v>
          </cell>
          <cell r="E27">
            <v>795.19403986972645</v>
          </cell>
          <cell r="G27">
            <v>34</v>
          </cell>
          <cell r="H27">
            <v>59.742431559323009</v>
          </cell>
        </row>
        <row r="28">
          <cell r="D28">
            <v>12688</v>
          </cell>
          <cell r="E28">
            <v>857.42964100175107</v>
          </cell>
          <cell r="G28">
            <v>19</v>
          </cell>
          <cell r="H28">
            <v>48.271711473909782</v>
          </cell>
        </row>
        <row r="29">
          <cell r="D29">
            <v>21851</v>
          </cell>
          <cell r="E29">
            <v>1266.7554314589661</v>
          </cell>
          <cell r="G29">
            <v>0</v>
          </cell>
          <cell r="H29">
            <v>46.240221978493928</v>
          </cell>
        </row>
        <row r="32">
          <cell r="D32">
            <v>41992</v>
          </cell>
          <cell r="E32">
            <v>105.04659957766178</v>
          </cell>
          <cell r="G32">
            <v>53</v>
          </cell>
          <cell r="H32">
            <v>46.389456686671679</v>
          </cell>
        </row>
        <row r="33">
          <cell r="D33">
            <v>20169</v>
          </cell>
          <cell r="E33">
            <v>122.73895880581519</v>
          </cell>
          <cell r="G33">
            <v>21</v>
          </cell>
          <cell r="H33">
            <v>55.903113764980873</v>
          </cell>
        </row>
        <row r="34">
          <cell r="D34">
            <v>21823</v>
          </cell>
          <cell r="E34">
            <v>121.63700264764583</v>
          </cell>
          <cell r="G34">
            <v>32</v>
          </cell>
          <cell r="H34">
            <v>51.943797787805167</v>
          </cell>
        </row>
        <row r="37">
          <cell r="D37">
            <v>41992</v>
          </cell>
          <cell r="E37">
            <v>1725.8008065817737</v>
          </cell>
          <cell r="G37">
            <v>53</v>
          </cell>
          <cell r="H37">
            <v>91.422381501914359</v>
          </cell>
        </row>
        <row r="38">
          <cell r="D38">
            <v>16692</v>
          </cell>
          <cell r="E38">
            <v>1049.4159258039122</v>
          </cell>
          <cell r="G38">
            <v>40</v>
          </cell>
          <cell r="H38">
            <v>45.578494146037706</v>
          </cell>
        </row>
        <row r="39">
          <cell r="D39">
            <v>10403</v>
          </cell>
          <cell r="E39">
            <v>965.46889502837007</v>
          </cell>
          <cell r="G39">
            <v>0</v>
          </cell>
          <cell r="H39">
            <v>46.240221978493928</v>
          </cell>
        </row>
        <row r="40">
          <cell r="D40">
            <v>9936</v>
          </cell>
          <cell r="E40">
            <v>758.58549296028787</v>
          </cell>
          <cell r="G40">
            <v>0</v>
          </cell>
          <cell r="H40">
            <v>44.167843965004607</v>
          </cell>
        </row>
        <row r="41">
          <cell r="D41">
            <v>4961</v>
          </cell>
          <cell r="E41">
            <v>607.89184997852499</v>
          </cell>
          <cell r="G41">
            <v>13</v>
          </cell>
          <cell r="H41">
            <v>44.769816323281844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B2:K181"/>
  <sheetViews>
    <sheetView tabSelected="1" view="pageBreakPreview" topLeftCell="A148" zoomScaleNormal="100" zoomScaleSheetLayoutView="100" workbookViewId="0">
      <selection activeCell="E166" sqref="E166"/>
    </sheetView>
  </sheetViews>
  <sheetFormatPr defaultRowHeight="15" customHeight="1" x14ac:dyDescent="0.25"/>
  <cols>
    <col min="1" max="1" width="27.7109375" style="31" customWidth="1"/>
    <col min="2" max="2" width="9.140625" style="31"/>
    <col min="3" max="3" width="40.7109375" style="31" customWidth="1"/>
    <col min="4" max="5" width="15.28515625" style="39" customWidth="1"/>
    <col min="6" max="6" width="15.28515625" style="40" customWidth="1"/>
    <col min="7" max="8" width="15.28515625" style="39" customWidth="1"/>
    <col min="9" max="9" width="15.28515625" style="41" customWidth="1"/>
    <col min="10" max="11" width="15.28515625" style="39" customWidth="1"/>
    <col min="12" max="12" width="27.7109375" style="31" customWidth="1"/>
    <col min="13" max="16384" width="9.140625" style="31"/>
  </cols>
  <sheetData>
    <row r="2" spans="2:11" ht="15" customHeight="1" x14ac:dyDescent="0.25">
      <c r="C2" s="32"/>
      <c r="D2" s="46"/>
      <c r="E2" s="46"/>
      <c r="F2" s="46"/>
      <c r="G2" s="46"/>
      <c r="H2" s="46"/>
      <c r="I2" s="46"/>
      <c r="J2" s="46"/>
      <c r="K2" s="46"/>
    </row>
    <row r="3" spans="2:11" ht="15" customHeight="1" x14ac:dyDescent="0.25">
      <c r="C3" s="32" t="s">
        <v>42</v>
      </c>
      <c r="D3" s="46" t="str">
        <f ca="1">$D$3</f>
        <v>Age, Race, Sex and Hispanic origin for Migrants, 2011 to 2015 (Total Net Migration)*</v>
      </c>
      <c r="E3" s="46"/>
      <c r="F3" s="46"/>
      <c r="G3" s="46"/>
      <c r="H3" s="46"/>
      <c r="I3" s="46"/>
      <c r="J3" s="46"/>
      <c r="K3" s="46"/>
    </row>
    <row r="4" spans="2:11" ht="15" customHeight="1" x14ac:dyDescent="0.25">
      <c r="C4" s="33"/>
      <c r="D4" s="22"/>
      <c r="E4" s="22"/>
      <c r="F4" s="34"/>
      <c r="G4" s="22"/>
      <c r="H4" s="22"/>
      <c r="I4" s="34"/>
      <c r="J4" s="22"/>
      <c r="K4" s="22"/>
    </row>
    <row r="5" spans="2:11" ht="15" customHeight="1" x14ac:dyDescent="0.25">
      <c r="C5" s="4"/>
      <c r="D5" s="43" t="s">
        <v>0</v>
      </c>
      <c r="E5" s="44"/>
      <c r="F5" s="45"/>
      <c r="G5" s="44" t="s">
        <v>5</v>
      </c>
      <c r="H5" s="44"/>
      <c r="I5" s="44"/>
      <c r="J5" s="43" t="s">
        <v>1</v>
      </c>
      <c r="K5" s="45"/>
    </row>
    <row r="6" spans="2:11" ht="15" customHeight="1" x14ac:dyDescent="0.25">
      <c r="C6" s="5"/>
      <c r="D6" s="6" t="s">
        <v>2</v>
      </c>
      <c r="E6" s="7" t="s">
        <v>3</v>
      </c>
      <c r="F6" s="9" t="s">
        <v>4</v>
      </c>
      <c r="G6" s="27" t="s">
        <v>2</v>
      </c>
      <c r="H6" s="7" t="s">
        <v>3</v>
      </c>
      <c r="I6" s="8" t="s">
        <v>4</v>
      </c>
      <c r="J6" s="6" t="s">
        <v>2</v>
      </c>
      <c r="K6" s="10" t="s">
        <v>3</v>
      </c>
    </row>
    <row r="7" spans="2:11" ht="15" customHeight="1" x14ac:dyDescent="0.25">
      <c r="C7" s="11" t="s">
        <v>14</v>
      </c>
      <c r="D7" s="12"/>
      <c r="E7" s="13"/>
      <c r="F7" s="15"/>
      <c r="G7" s="28"/>
      <c r="H7" s="13"/>
      <c r="I7" s="14"/>
      <c r="J7" s="12"/>
      <c r="K7" s="16"/>
    </row>
    <row r="8" spans="2:11" ht="15" customHeight="1" x14ac:dyDescent="0.25">
      <c r="B8" s="35"/>
      <c r="C8" s="17" t="s">
        <v>6</v>
      </c>
      <c r="D8" s="3">
        <f>SUM(D9:D23)</f>
        <v>301191</v>
      </c>
      <c r="E8" s="18">
        <f>(SQRT((E9/1.645)^2+(E10/1.645)^2+(E11/1.645)^2+(E12/1.645)^2+(E14/1.645)^2+(E15/1.645)^2+(E16/1.645)^2+(E18/1.645)^2+(E19/1.645)^2+(E20/1.645)^2+(E21/1.645)^2+(E22/1.645)^2+(E23/1.645)^2+(E13/1.645)^2+(E17/1.645)^2) )*1.645</f>
        <v>3595.856514239546</v>
      </c>
      <c r="F8" s="19">
        <f>D8/D8</f>
        <v>1</v>
      </c>
      <c r="G8" s="3">
        <f>SUM(G9:G23)</f>
        <v>266736</v>
      </c>
      <c r="H8" s="18">
        <f>(SQRT((H9/1.645)^2+(H10/1.645)^2+(H11/1.645)^2+(H12/1.645)^2+(H14/1.645)^2+(H15/1.645)^2+(H16/1.645)^2+(H18/1.645)^2+(H19/1.645)^2+(H20/1.645)^2+(H21/1.645)^2+(H22/1.645)^2+(H23/1.645)^2+(H13/1.645)^2+(H17/1.645)^2) )*1.645</f>
        <v>3421.4689470447765</v>
      </c>
      <c r="I8" s="19">
        <f>G8/G8</f>
        <v>1</v>
      </c>
      <c r="J8" s="18">
        <f>D8-G8</f>
        <v>34455</v>
      </c>
      <c r="K8" s="20">
        <f>(SQRT((E8/1.645)^2+(H8/1.645)^2))</f>
        <v>3017.3436956449414</v>
      </c>
    </row>
    <row r="9" spans="2:11" ht="15" customHeight="1" x14ac:dyDescent="0.25">
      <c r="C9" s="21" t="s">
        <v>13</v>
      </c>
      <c r="D9" s="3">
        <f>[1]Intra!D9+[1]Inter!D9+[1]Foreign!D9</f>
        <v>17560</v>
      </c>
      <c r="E9" s="18">
        <f>(SQRT(([1]Intra!E9/1.645)^2+([1]Inter!E9/1.645)^2+([1]Foreign!E9/1.645)^2)*1.645)</f>
        <v>918.99399450529029</v>
      </c>
      <c r="F9" s="19">
        <f>D9/D8</f>
        <v>5.8301874890019957E-2</v>
      </c>
      <c r="G9" s="3">
        <f>[1]Intra!G9+[1]Inter!G9+[1]Foreign!G9</f>
        <v>14692</v>
      </c>
      <c r="H9" s="18">
        <f>(SQRT(([1]Intra!H9/1.645)^2+([1]Inter!H9/1.645)^2+([1]Foreign!H9/1.645)^2)*1.645)</f>
        <v>874.39668101972427</v>
      </c>
      <c r="I9" s="19">
        <f>G9/G8</f>
        <v>5.5080679023453899E-2</v>
      </c>
      <c r="J9" s="18">
        <f t="shared" ref="J9:J23" si="0">D9-G9</f>
        <v>2868</v>
      </c>
      <c r="K9" s="20">
        <f t="shared" ref="K9:K23" si="1">(SQRT((E9/1.645)^2+(H9/1.645)^2))</f>
        <v>771.1311537810808</v>
      </c>
    </row>
    <row r="10" spans="2:11" ht="15" customHeight="1" x14ac:dyDescent="0.25">
      <c r="C10" s="21" t="s">
        <v>15</v>
      </c>
      <c r="D10" s="3">
        <f>[1]Intra!D10+[1]Inter!D10+[1]Foreign!D10</f>
        <v>36734</v>
      </c>
      <c r="E10" s="18">
        <f>(SQRT(([1]Intra!E10/1.645)^2+([1]Inter!E10/1.645)^2+([1]Foreign!E10/1.645)^2)*1.645)</f>
        <v>1475.9121985763036</v>
      </c>
      <c r="F10" s="19">
        <f>D10/D8</f>
        <v>0.12196247563838229</v>
      </c>
      <c r="G10" s="3">
        <f>[1]Intra!G10+[1]Inter!G10+[1]Foreign!G10</f>
        <v>29221</v>
      </c>
      <c r="H10" s="18">
        <f>(SQRT(([1]Intra!H10/1.645)^2+([1]Inter!H10/1.645)^2+([1]Foreign!H10/1.645)^2)*1.645)</f>
        <v>1322.522792468578</v>
      </c>
      <c r="I10" s="19">
        <f>G10/G8</f>
        <v>0.10955026693059805</v>
      </c>
      <c r="J10" s="18">
        <f t="shared" si="0"/>
        <v>7513</v>
      </c>
      <c r="K10" s="20">
        <f t="shared" si="1"/>
        <v>1204.7189597239276</v>
      </c>
    </row>
    <row r="11" spans="2:11" ht="15" customHeight="1" x14ac:dyDescent="0.25">
      <c r="C11" s="21" t="s">
        <v>16</v>
      </c>
      <c r="D11" s="3">
        <f>[1]Intra!D11+[1]Inter!D11+[1]Foreign!D11</f>
        <v>18656</v>
      </c>
      <c r="E11" s="18">
        <f>(SQRT(([1]Intra!E11/1.645)^2+([1]Inter!E11/1.645)^2+([1]Foreign!E11/1.645)^2)*1.645)</f>
        <v>769.9682309195025</v>
      </c>
      <c r="F11" s="19">
        <f>D11/D8</f>
        <v>6.1940761842153316E-2</v>
      </c>
      <c r="G11" s="3">
        <f>[1]Intra!G11+[1]Inter!G11+[1]Foreign!G11</f>
        <v>22845</v>
      </c>
      <c r="H11" s="18">
        <f>(SQRT(([1]Intra!H11/1.645)^2+([1]Inter!H11/1.645)^2+([1]Foreign!H11/1.645)^2)*1.645)</f>
        <v>854.35683204694692</v>
      </c>
      <c r="I11" s="19">
        <f>G11/G8</f>
        <v>8.5646481914702172E-2</v>
      </c>
      <c r="J11" s="18">
        <f t="shared" si="0"/>
        <v>-4189</v>
      </c>
      <c r="K11" s="20">
        <f t="shared" si="1"/>
        <v>699.16126830231156</v>
      </c>
    </row>
    <row r="12" spans="2:11" ht="15" customHeight="1" x14ac:dyDescent="0.25">
      <c r="C12" s="21" t="s">
        <v>17</v>
      </c>
      <c r="D12" s="3">
        <f>[1]Intra!D12+[1]Inter!D12+[1]Foreign!D12</f>
        <v>43668</v>
      </c>
      <c r="E12" s="18">
        <f>(SQRT(([1]Intra!E12/1.645)^2+([1]Inter!E12/1.645)^2+([1]Foreign!E12/1.645)^2)*1.645)</f>
        <v>1339.4034008953752</v>
      </c>
      <c r="F12" s="19">
        <f t="shared" ref="F12" si="2">D12/D11</f>
        <v>2.3406946826758146</v>
      </c>
      <c r="G12" s="3">
        <f>[1]Intra!G12+[1]Inter!G12+[1]Foreign!G12</f>
        <v>41708</v>
      </c>
      <c r="H12" s="18">
        <f>(SQRT(([1]Intra!H12/1.645)^2+([1]Inter!H12/1.645)^2+([1]Foreign!H12/1.645)^2)*1.645)</f>
        <v>1343.1430447643429</v>
      </c>
      <c r="I12" s="19">
        <f>G12/G8</f>
        <v>0.15636434527022974</v>
      </c>
      <c r="J12" s="18">
        <f t="shared" si="0"/>
        <v>1960</v>
      </c>
      <c r="K12" s="20">
        <f t="shared" si="1"/>
        <v>1153.0994685441201</v>
      </c>
    </row>
    <row r="13" spans="2:11" ht="15" customHeight="1" x14ac:dyDescent="0.25">
      <c r="C13" s="21" t="s">
        <v>40</v>
      </c>
      <c r="D13" s="3">
        <f>[1]Intra!D13+[1]Inter!D13+[1]Foreign!D13</f>
        <v>48637</v>
      </c>
      <c r="E13" s="18">
        <f>(SQRT(([1]Intra!E13/1.645)^2+([1]Inter!E13/1.645)^2+([1]Foreign!E13/1.645)^2)*1.645)</f>
        <v>1502.5467816612713</v>
      </c>
      <c r="F13" s="19">
        <f t="shared" ref="F13" si="3">D13/D11</f>
        <v>2.6070433104631219</v>
      </c>
      <c r="G13" s="3">
        <f>[1]Intra!G13+[1]Inter!G13+[1]Foreign!G13</f>
        <v>42367</v>
      </c>
      <c r="H13" s="18">
        <f>(SQRT(([1]Intra!H13/1.645)^2+([1]Inter!H13/1.645)^2+([1]Foreign!H13/1.645)^2)*1.645)</f>
        <v>1420.8521230783872</v>
      </c>
      <c r="I13" s="19">
        <f>G13/G8</f>
        <v>0.15883495291224281</v>
      </c>
      <c r="J13" s="18">
        <f t="shared" si="0"/>
        <v>6270</v>
      </c>
      <c r="K13" s="20">
        <f t="shared" si="1"/>
        <v>1257.1198675587493</v>
      </c>
    </row>
    <row r="14" spans="2:11" ht="15" customHeight="1" x14ac:dyDescent="0.25">
      <c r="C14" s="21" t="s">
        <v>18</v>
      </c>
      <c r="D14" s="3">
        <f>[1]Intra!D14+[1]Inter!D14+[1]Foreign!D14</f>
        <v>31795</v>
      </c>
      <c r="E14" s="18">
        <f>(SQRT(([1]Intra!E14/1.645)^2+([1]Inter!E14/1.645)^2+([1]Foreign!E14/1.645)^2)*1.645)</f>
        <v>1159.0600680828536</v>
      </c>
      <c r="F14" s="19">
        <f t="shared" ref="F14" si="4">D14/D11</f>
        <v>1.7042774442538593</v>
      </c>
      <c r="G14" s="3">
        <f>[1]Intra!G14+[1]Inter!G14+[1]Foreign!G14</f>
        <v>26955</v>
      </c>
      <c r="H14" s="18">
        <f>(SQRT(([1]Intra!H14/1.645)^2+([1]Inter!H14/1.645)^2+([1]Foreign!H14/1.645)^2)*1.645)</f>
        <v>1091.3184284689944</v>
      </c>
      <c r="I14" s="19">
        <f>G14/G8</f>
        <v>0.10105497570631636</v>
      </c>
      <c r="J14" s="18">
        <f t="shared" si="0"/>
        <v>4840</v>
      </c>
      <c r="K14" s="20">
        <f t="shared" si="1"/>
        <v>967.76820143388034</v>
      </c>
    </row>
    <row r="15" spans="2:11" ht="15" customHeight="1" x14ac:dyDescent="0.25">
      <c r="C15" s="21" t="s">
        <v>19</v>
      </c>
      <c r="D15" s="3">
        <f>[1]Intra!D15+[1]Inter!D15+[1]Foreign!D15</f>
        <v>23340</v>
      </c>
      <c r="E15" s="18">
        <f>(SQRT(([1]Intra!E15/1.645)^2+([1]Inter!E15/1.645)^2+([1]Foreign!E15/1.645)^2)*1.645)</f>
        <v>986.7965316320998</v>
      </c>
      <c r="F15" s="19">
        <f t="shared" ref="F15" si="5">D15/D14</f>
        <v>0.73407768517062433</v>
      </c>
      <c r="G15" s="3">
        <f>[1]Intra!G15+[1]Inter!G15+[1]Foreign!G15</f>
        <v>18092</v>
      </c>
      <c r="H15" s="18">
        <f>(SQRT(([1]Intra!H15/1.645)^2+([1]Inter!H15/1.645)^2+([1]Foreign!H15/1.645)^2)*1.645)</f>
        <v>887.32509151701538</v>
      </c>
      <c r="I15" s="19">
        <f>G15/G8</f>
        <v>6.7827364885129859E-2</v>
      </c>
      <c r="J15" s="18">
        <f t="shared" si="0"/>
        <v>5248</v>
      </c>
      <c r="K15" s="20">
        <f t="shared" si="1"/>
        <v>806.72912322728814</v>
      </c>
    </row>
    <row r="16" spans="2:11" ht="15" customHeight="1" x14ac:dyDescent="0.25">
      <c r="C16" s="21" t="s">
        <v>20</v>
      </c>
      <c r="D16" s="3">
        <f>[1]Intra!D16+[1]Inter!D16+[1]Foreign!D16</f>
        <v>17050</v>
      </c>
      <c r="E16" s="18">
        <f>(SQRT(([1]Intra!E16/1.645)^2+([1]Inter!E16/1.645)^2+([1]Foreign!E16/1.645)^2)*1.645)</f>
        <v>813.71690075545837</v>
      </c>
      <c r="F16" s="19">
        <f t="shared" ref="F16" si="6">D16/D14</f>
        <v>0.5362478377103318</v>
      </c>
      <c r="G16" s="3">
        <f>[1]Intra!G16+[1]Inter!G16+[1]Foreign!G16</f>
        <v>14377</v>
      </c>
      <c r="H16" s="18">
        <f>(SQRT(([1]Intra!H16/1.645)^2+([1]Inter!H16/1.645)^2+([1]Foreign!H16/1.645)^2)*1.645)</f>
        <v>768.46842534535187</v>
      </c>
      <c r="I16" s="19">
        <f>G16/G8</f>
        <v>5.389973606862216E-2</v>
      </c>
      <c r="J16" s="18">
        <f t="shared" si="0"/>
        <v>2673</v>
      </c>
      <c r="K16" s="20">
        <f t="shared" si="1"/>
        <v>680.38382668639599</v>
      </c>
    </row>
    <row r="17" spans="3:11" ht="15" customHeight="1" x14ac:dyDescent="0.25">
      <c r="C17" s="21" t="s">
        <v>39</v>
      </c>
      <c r="D17" s="3">
        <f>[1]Intra!D17+[1]Inter!D17+[1]Foreign!D17</f>
        <v>16141</v>
      </c>
      <c r="E17" s="18">
        <f>(SQRT(([1]Intra!E17/1.645)^2+([1]Inter!E17/1.645)^2+([1]Foreign!E17/1.645)^2)*1.645)</f>
        <v>793.57763917400916</v>
      </c>
      <c r="F17" s="19">
        <f t="shared" ref="F17" si="7">D17/D14</f>
        <v>0.50765843686114165</v>
      </c>
      <c r="G17" s="3">
        <f>[1]Intra!G17+[1]Inter!G17+[1]Foreign!G17</f>
        <v>13313</v>
      </c>
      <c r="H17" s="18">
        <f>(SQRT(([1]Intra!H17/1.645)^2+([1]Inter!H17/1.645)^2+([1]Foreign!H17/1.645)^2)*1.645)</f>
        <v>719.61868914029628</v>
      </c>
      <c r="I17" s="19">
        <f>G17/G8</f>
        <v>4.9910773198968271E-2</v>
      </c>
      <c r="J17" s="18">
        <f t="shared" si="0"/>
        <v>2828</v>
      </c>
      <c r="K17" s="20">
        <f t="shared" si="1"/>
        <v>651.22714475364432</v>
      </c>
    </row>
    <row r="18" spans="3:11" ht="15" customHeight="1" x14ac:dyDescent="0.25">
      <c r="C18" s="21" t="s">
        <v>21</v>
      </c>
      <c r="D18" s="3">
        <f>[1]Intra!D18+[1]Inter!D18+[1]Foreign!D18</f>
        <v>12874</v>
      </c>
      <c r="E18" s="18">
        <f>(SQRT(([1]Intra!E18/1.645)^2+([1]Inter!E18/1.645)^2+([1]Foreign!E18/1.645)^2)*1.645)</f>
        <v>673.66360100871339</v>
      </c>
      <c r="F18" s="19">
        <f t="shared" ref="F18" si="8">D18/D17</f>
        <v>0.79759618363174523</v>
      </c>
      <c r="G18" s="3">
        <f>[1]Intra!G18+[1]Inter!G18+[1]Foreign!G18</f>
        <v>11318</v>
      </c>
      <c r="H18" s="18">
        <f>(SQRT(([1]Intra!H18/1.645)^2+([1]Inter!H18/1.645)^2+([1]Foreign!H18/1.645)^2)*1.645)</f>
        <v>648.79756699100994</v>
      </c>
      <c r="I18" s="19">
        <f>G18/G8</f>
        <v>4.2431467818367222E-2</v>
      </c>
      <c r="J18" s="18">
        <f t="shared" si="0"/>
        <v>1556</v>
      </c>
      <c r="K18" s="20">
        <f t="shared" si="1"/>
        <v>568.56325216477956</v>
      </c>
    </row>
    <row r="19" spans="3:11" ht="15" customHeight="1" x14ac:dyDescent="0.25">
      <c r="C19" s="21" t="s">
        <v>22</v>
      </c>
      <c r="D19" s="3">
        <f>[1]Intra!D19+[1]Inter!D19+[1]Foreign!D19</f>
        <v>10172</v>
      </c>
      <c r="E19" s="18">
        <f>(SQRT(([1]Intra!E19/1.645)^2+([1]Inter!E19/1.645)^2+([1]Foreign!E19/1.645)^2)*1.645)</f>
        <v>585.78986187921237</v>
      </c>
      <c r="F19" s="19">
        <f t="shared" ref="F19" si="9">D19/D17</f>
        <v>0.6301963942754476</v>
      </c>
      <c r="G19" s="3">
        <f>[1]Intra!G19+[1]Inter!G19+[1]Foreign!G19</f>
        <v>9792</v>
      </c>
      <c r="H19" s="18">
        <f>(SQRT(([1]Intra!H19/1.645)^2+([1]Inter!H19/1.645)^2+([1]Foreign!H19/1.645)^2)*1.645)</f>
        <v>575.68807024670014</v>
      </c>
      <c r="I19" s="19">
        <f>G19/G8</f>
        <v>3.671045528162678E-2</v>
      </c>
      <c r="J19" s="18">
        <f t="shared" si="0"/>
        <v>380</v>
      </c>
      <c r="K19" s="20">
        <f t="shared" si="1"/>
        <v>499.2826651888405</v>
      </c>
    </row>
    <row r="20" spans="3:11" ht="15" customHeight="1" x14ac:dyDescent="0.25">
      <c r="C20" s="21" t="s">
        <v>23</v>
      </c>
      <c r="D20" s="3">
        <f>[1]Intra!D20+[1]Inter!D20+[1]Foreign!D20</f>
        <v>7885</v>
      </c>
      <c r="E20" s="18">
        <f>(SQRT(([1]Intra!E20/1.645)^2+([1]Inter!E20/1.645)^2+([1]Foreign!E20/1.645)^2)*1.645)</f>
        <v>526.86808122974026</v>
      </c>
      <c r="F20" s="19">
        <f t="shared" ref="F20" si="10">D20/D17</f>
        <v>0.4885075274146583</v>
      </c>
      <c r="G20" s="3">
        <f>[1]Intra!G20+[1]Inter!G20+[1]Foreign!G20</f>
        <v>7276</v>
      </c>
      <c r="H20" s="18">
        <f>(SQRT(([1]Intra!H20/1.645)^2+([1]Inter!H20/1.645)^2+([1]Foreign!H20/1.645)^2)*1.645)</f>
        <v>519.92910705670113</v>
      </c>
      <c r="I20" s="19">
        <f>G20/G8</f>
        <v>2.7277907743986564E-2</v>
      </c>
      <c r="J20" s="18">
        <f t="shared" si="0"/>
        <v>609</v>
      </c>
      <c r="K20" s="20">
        <f t="shared" si="1"/>
        <v>449.97790427014115</v>
      </c>
    </row>
    <row r="21" spans="3:11" ht="15" customHeight="1" x14ac:dyDescent="0.25">
      <c r="C21" s="21" t="s">
        <v>24</v>
      </c>
      <c r="D21" s="3">
        <f>[1]Intra!D21+[1]Inter!D21+[1]Foreign!D21</f>
        <v>5354</v>
      </c>
      <c r="E21" s="18">
        <f>(SQRT(([1]Intra!E21/1.645)^2+([1]Inter!E21/1.645)^2+([1]Foreign!E21/1.645)^2)*1.645)</f>
        <v>442.84777429680946</v>
      </c>
      <c r="F21" s="19">
        <f t="shared" ref="F21" si="11">D21/D20</f>
        <v>0.67901077996195303</v>
      </c>
      <c r="G21" s="3">
        <f>[1]Intra!G21+[1]Inter!G21+[1]Foreign!G21</f>
        <v>4809</v>
      </c>
      <c r="H21" s="18">
        <f>(SQRT(([1]Intra!H21/1.645)^2+([1]Inter!H21/1.645)^2+([1]Foreign!H21/1.645)^2)*1.645)</f>
        <v>410.07060447789667</v>
      </c>
      <c r="I21" s="19">
        <f>G21/G8</f>
        <v>1.8029062443764621E-2</v>
      </c>
      <c r="J21" s="18">
        <f t="shared" si="0"/>
        <v>545</v>
      </c>
      <c r="K21" s="20">
        <f t="shared" si="1"/>
        <v>366.89941874119029</v>
      </c>
    </row>
    <row r="22" spans="3:11" ht="15" customHeight="1" x14ac:dyDescent="0.25">
      <c r="C22" s="21" t="s">
        <v>25</v>
      </c>
      <c r="D22" s="3">
        <f>[1]Intra!D22+[1]Inter!D22+[1]Foreign!D22</f>
        <v>3779</v>
      </c>
      <c r="E22" s="18">
        <f>(SQRT(([1]Intra!E22/1.645)^2+([1]Inter!E22/1.645)^2+([1]Foreign!E22/1.645)^2)*1.645)</f>
        <v>339.02515547022591</v>
      </c>
      <c r="F22" s="19">
        <f t="shared" ref="F22" si="12">D22/D20</f>
        <v>0.47926442612555487</v>
      </c>
      <c r="G22" s="3">
        <f>[1]Intra!G22+[1]Inter!G22+[1]Foreign!G22</f>
        <v>3439</v>
      </c>
      <c r="H22" s="18">
        <f>(SQRT(([1]Intra!H22/1.645)^2+([1]Inter!H22/1.645)^2+([1]Foreign!H22/1.645)^2)*1.645)</f>
        <v>376.06856913857206</v>
      </c>
      <c r="I22" s="19">
        <f>G22/G8</f>
        <v>1.2892897846559894E-2</v>
      </c>
      <c r="J22" s="18">
        <f t="shared" si="0"/>
        <v>340</v>
      </c>
      <c r="K22" s="20">
        <f t="shared" si="1"/>
        <v>307.79672424088773</v>
      </c>
    </row>
    <row r="23" spans="3:11" ht="15" customHeight="1" x14ac:dyDescent="0.25">
      <c r="C23" s="21" t="s">
        <v>26</v>
      </c>
      <c r="D23" s="3">
        <f>[1]Intra!D23+[1]Inter!D23+[1]Foreign!D23</f>
        <v>7546</v>
      </c>
      <c r="E23" s="18">
        <f>(SQRT(([1]Intra!E23/1.645)^2+([1]Inter!E23/1.645)^2+([1]Foreign!E23/1.645)^2)*1.645)</f>
        <v>517.79824354463949</v>
      </c>
      <c r="F23" s="19">
        <f t="shared" ref="F23" si="13">D23/D20</f>
        <v>0.95700697526949907</v>
      </c>
      <c r="G23" s="3">
        <f>[1]Intra!G23+[1]Inter!G23+[1]Foreign!G23</f>
        <v>6532</v>
      </c>
      <c r="H23" s="18">
        <f>(SQRT(([1]Intra!H23/1.645)^2+([1]Inter!H23/1.645)^2+([1]Foreign!H23/1.645)^2)*1.645)</f>
        <v>470.16037759059242</v>
      </c>
      <c r="I23" s="19">
        <f>G23/G8</f>
        <v>2.4488632955431588E-2</v>
      </c>
      <c r="J23" s="18">
        <f t="shared" si="0"/>
        <v>1014</v>
      </c>
      <c r="K23" s="20">
        <f t="shared" si="1"/>
        <v>425.16953813599167</v>
      </c>
    </row>
    <row r="24" spans="3:11" ht="15" customHeight="1" x14ac:dyDescent="0.25">
      <c r="C24" s="21"/>
      <c r="D24" s="3"/>
      <c r="E24" s="18"/>
      <c r="F24" s="19"/>
      <c r="G24" s="3"/>
      <c r="H24" s="18"/>
      <c r="I24" s="19"/>
      <c r="J24" s="18"/>
      <c r="K24" s="20"/>
    </row>
    <row r="25" spans="3:11" ht="15" customHeight="1" x14ac:dyDescent="0.25">
      <c r="C25" s="11" t="s">
        <v>9</v>
      </c>
      <c r="D25" s="3"/>
      <c r="E25" s="18"/>
      <c r="F25" s="19"/>
      <c r="G25" s="3"/>
      <c r="H25" s="18"/>
      <c r="I25" s="19"/>
      <c r="J25" s="18"/>
      <c r="K25" s="20"/>
    </row>
    <row r="26" spans="3:11" ht="15" customHeight="1" x14ac:dyDescent="0.25">
      <c r="C26" s="17" t="s">
        <v>6</v>
      </c>
      <c r="D26" s="3">
        <f>[1]Intra!D26+[1]Inter!D26+[1]Foreign!D26</f>
        <v>301191</v>
      </c>
      <c r="E26" s="18">
        <f>(SQRT(([1]Intra!E26/1.645)^2+([1]Inter!E26/1.645)^2+([1]Foreign!E26/1.645)^2)*1.645)</f>
        <v>2719.4545577943168</v>
      </c>
      <c r="F26" s="19">
        <f>D26/D26</f>
        <v>1</v>
      </c>
      <c r="G26" s="3">
        <f>[1]Intra!G26+[1]Inter!G26+[1]Foreign!G26</f>
        <v>266736</v>
      </c>
      <c r="H26" s="18">
        <f>(SQRT(([1]Intra!H26/1.645)^2+([1]Inter!H26/1.645)^2+([1]Foreign!H26/1.645)^2)*1.645)</f>
        <v>2582.8343556899172</v>
      </c>
      <c r="I26" s="19">
        <f>G26/G26</f>
        <v>1</v>
      </c>
      <c r="J26" s="18">
        <f>D26-G26</f>
        <v>34455</v>
      </c>
      <c r="K26" s="20">
        <f>(SQRT((E26/1.645)^2+(H26/1.645)^2))</f>
        <v>2279.956727148442</v>
      </c>
    </row>
    <row r="27" spans="3:11" ht="15" customHeight="1" x14ac:dyDescent="0.25">
      <c r="C27" s="21" t="s">
        <v>10</v>
      </c>
      <c r="D27" s="3">
        <f>[1]Intra!D27+[1]Inter!D27+[1]Foreign!D27</f>
        <v>32000</v>
      </c>
      <c r="E27" s="18">
        <f>(SQRT(([1]Intra!E27/1.645)^2+([1]Inter!E27/1.645)^2+([1]Foreign!E27/1.645)^2)*1.645)</f>
        <v>1603.549791887229</v>
      </c>
      <c r="F27" s="19">
        <f>D27/D26</f>
        <v>0.10624487451484274</v>
      </c>
      <c r="G27" s="3">
        <f>[1]Intra!G27+[1]Inter!G27+[1]Foreign!G27</f>
        <v>22928</v>
      </c>
      <c r="H27" s="18">
        <f>(SQRT(([1]Intra!H27/1.645)^2+([1]Inter!H27/1.645)^2+([1]Foreign!H27/1.645)^2)*1.645)</f>
        <v>1392.259414197013</v>
      </c>
      <c r="I27" s="19">
        <f>G27/G26</f>
        <v>8.5957651010737213E-2</v>
      </c>
      <c r="J27" s="18">
        <f t="shared" ref="J27:J29" si="14">D27-G27</f>
        <v>9072</v>
      </c>
      <c r="K27" s="20">
        <f t="shared" ref="K27:K29" si="15">(SQRT((E27/1.645)^2+(H27/1.645)^2))</f>
        <v>1290.9538787314495</v>
      </c>
    </row>
    <row r="28" spans="3:11" ht="15" customHeight="1" x14ac:dyDescent="0.25">
      <c r="C28" s="21" t="s">
        <v>11</v>
      </c>
      <c r="D28" s="3">
        <f>[1]Intra!D28+[1]Inter!D28+[1]Foreign!D28</f>
        <v>138237</v>
      </c>
      <c r="E28" s="18">
        <f>(SQRT(([1]Intra!E28/1.645)^2+([1]Inter!E28/1.645)^2+([1]Foreign!E28/1.645)^2)*1.645)</f>
        <v>2873.9616230491533</v>
      </c>
      <c r="F28" s="19">
        <f>D28/D26</f>
        <v>0.4589678974471349</v>
      </c>
      <c r="G28" s="3">
        <f>[1]Intra!G28+[1]Inter!G28+[1]Foreign!G28</f>
        <v>138468</v>
      </c>
      <c r="H28" s="18">
        <f>(SQRT(([1]Intra!H28/1.645)^2+([1]Inter!H28/1.645)^2+([1]Foreign!H28/1.645)^2)*1.645)</f>
        <v>2858.0910044334055</v>
      </c>
      <c r="I28" s="19">
        <f>G28/G26</f>
        <v>0.51912002879251395</v>
      </c>
      <c r="J28" s="18">
        <f t="shared" si="14"/>
        <v>-231</v>
      </c>
      <c r="K28" s="20">
        <f t="shared" si="15"/>
        <v>2463.9445706643774</v>
      </c>
    </row>
    <row r="29" spans="3:11" ht="15" customHeight="1" x14ac:dyDescent="0.25">
      <c r="C29" s="21" t="s">
        <v>12</v>
      </c>
      <c r="D29" s="3">
        <f>[1]Intra!D29+[1]Inter!D29+[1]Foreign!D29</f>
        <v>130954</v>
      </c>
      <c r="E29" s="18">
        <f>(SQRT(([1]Intra!E29/1.645)^2+([1]Inter!E29/1.645)^2+([1]Foreign!E29/1.645)^2)*1.645)</f>
        <v>3148.3991943065625</v>
      </c>
      <c r="F29" s="19">
        <f>D29/D26</f>
        <v>0.43478722803802239</v>
      </c>
      <c r="G29" s="3">
        <f>[1]Intra!G29+[1]Inter!G29+[1]Foreign!G29</f>
        <v>105340</v>
      </c>
      <c r="H29" s="18">
        <f>(SQRT(([1]Intra!H29/1.645)^2+([1]Inter!H29/1.645)^2+([1]Foreign!H29/1.645)^2)*1.645)</f>
        <v>2819.0499186356669</v>
      </c>
      <c r="I29" s="19">
        <f>G29/G26</f>
        <v>0.39492232019674883</v>
      </c>
      <c r="J29" s="18">
        <f t="shared" si="14"/>
        <v>25614</v>
      </c>
      <c r="K29" s="20">
        <f t="shared" si="15"/>
        <v>2569.0245742024395</v>
      </c>
    </row>
    <row r="30" spans="3:11" ht="15" customHeight="1" x14ac:dyDescent="0.25">
      <c r="C30" s="21"/>
      <c r="D30" s="3"/>
      <c r="E30" s="18"/>
      <c r="F30" s="19"/>
      <c r="G30" s="3"/>
      <c r="H30" s="18"/>
      <c r="I30" s="19"/>
      <c r="J30" s="18"/>
      <c r="K30" s="20"/>
    </row>
    <row r="31" spans="3:11" ht="15" customHeight="1" x14ac:dyDescent="0.25">
      <c r="C31" s="11" t="s">
        <v>28</v>
      </c>
      <c r="D31" s="3"/>
      <c r="E31" s="18"/>
      <c r="F31" s="19"/>
      <c r="G31" s="3"/>
      <c r="H31" s="18"/>
      <c r="I31" s="19"/>
      <c r="J31" s="18"/>
      <c r="K31" s="20"/>
    </row>
    <row r="32" spans="3:11" ht="15" customHeight="1" x14ac:dyDescent="0.25">
      <c r="C32" s="17" t="s">
        <v>6</v>
      </c>
      <c r="D32" s="3">
        <f>[1]Intra!D32+[1]Inter!D32+[1]Foreign!D32</f>
        <v>301191</v>
      </c>
      <c r="E32" s="18">
        <f>(SQRT(([1]Intra!E32/1.645)^2+([1]Inter!E32/1.645)^2+([1]Foreign!E32/1.645)^2)*1.645)</f>
        <v>311.22650133675404</v>
      </c>
      <c r="F32" s="19">
        <f>D32/D26</f>
        <v>1</v>
      </c>
      <c r="G32" s="3">
        <f>[1]Intra!G32+[1]Inter!G32+[1]Foreign!G32</f>
        <v>266736</v>
      </c>
      <c r="H32" s="18">
        <f>(SQRT(([1]Intra!H32/1.645)^2+([1]Inter!H32/1.645)^2+([1]Foreign!H32/1.645)^2)*1.645)</f>
        <v>2222.2325476253955</v>
      </c>
      <c r="I32" s="19">
        <f>G32/G32</f>
        <v>1</v>
      </c>
      <c r="J32" s="18">
        <f t="shared" ref="J32:J34" si="16">D32-G32</f>
        <v>34455</v>
      </c>
      <c r="K32" s="20">
        <f t="shared" ref="K32:K34" si="17">(SQRT((E32/1.645)^2+(H32/1.645)^2))</f>
        <v>1364.0854402076639</v>
      </c>
    </row>
    <row r="33" spans="3:11" ht="15" customHeight="1" x14ac:dyDescent="0.25">
      <c r="C33" s="21" t="s">
        <v>29</v>
      </c>
      <c r="D33" s="3">
        <f>[1]Intra!D33+[1]Inter!D33+[1]Foreign!D33</f>
        <v>152589</v>
      </c>
      <c r="E33" s="18">
        <f>(SQRT(([1]Intra!E33/1.645)^2+([1]Inter!E33/1.645)^2+([1]Foreign!E33/1.645)^2)*1.645)</f>
        <v>364.20982054817739</v>
      </c>
      <c r="F33" s="19">
        <f>D33/D32</f>
        <v>0.50661872366704186</v>
      </c>
      <c r="G33" s="3">
        <f>[1]Intra!G33+[1]Inter!G33+[1]Foreign!G33</f>
        <v>135564</v>
      </c>
      <c r="H33" s="18">
        <f>(SQRT(([1]Intra!H33/1.645)^2+([1]Inter!H33/1.645)^2+([1]Foreign!H33/1.645)^2)*1.645)</f>
        <v>2572.3312542670019</v>
      </c>
      <c r="I33" s="19">
        <f>G33/G32</f>
        <v>0.50823285945654129</v>
      </c>
      <c r="J33" s="18">
        <f t="shared" si="16"/>
        <v>17025</v>
      </c>
      <c r="K33" s="20">
        <f t="shared" si="17"/>
        <v>1579.3234537317335</v>
      </c>
    </row>
    <row r="34" spans="3:11" ht="15" customHeight="1" x14ac:dyDescent="0.25">
      <c r="C34" s="21" t="s">
        <v>30</v>
      </c>
      <c r="D34" s="3">
        <f>[1]Intra!D34+[1]Inter!D34+[1]Foreign!D34</f>
        <v>148602</v>
      </c>
      <c r="E34" s="18">
        <f>(SQRT(([1]Intra!E34/1.645)^2+([1]Inter!E34/1.645)^2+([1]Foreign!E34/1.645)^2)*1.645)</f>
        <v>359.80831652159372</v>
      </c>
      <c r="F34" s="19">
        <f>D34/D32</f>
        <v>0.49338127633295814</v>
      </c>
      <c r="G34" s="3">
        <f>[1]Intra!G34+[1]Inter!G34+[1]Foreign!G34</f>
        <v>131172</v>
      </c>
      <c r="H34" s="18">
        <f>(SQRT(([1]Intra!H34/1.645)^2+([1]Inter!H34/1.645)^2+([1]Foreign!H34/1.645)^2)*1.645)</f>
        <v>2597.3683835167026</v>
      </c>
      <c r="I34" s="19">
        <f>G34/G32</f>
        <v>0.49176714054345871</v>
      </c>
      <c r="J34" s="18">
        <f t="shared" si="16"/>
        <v>17430</v>
      </c>
      <c r="K34" s="20">
        <f t="shared" si="17"/>
        <v>1594.0253634597038</v>
      </c>
    </row>
    <row r="35" spans="3:11" ht="15" customHeight="1" x14ac:dyDescent="0.25">
      <c r="C35" s="21"/>
      <c r="D35" s="3"/>
      <c r="E35" s="18"/>
      <c r="F35" s="19"/>
      <c r="G35" s="3"/>
      <c r="H35" s="18"/>
      <c r="I35" s="19"/>
      <c r="J35" s="18"/>
      <c r="K35" s="20"/>
    </row>
    <row r="36" spans="3:11" ht="15" customHeight="1" x14ac:dyDescent="0.25">
      <c r="C36" s="11" t="s">
        <v>27</v>
      </c>
      <c r="D36" s="3"/>
      <c r="E36" s="18"/>
      <c r="F36" s="19"/>
      <c r="G36" s="3"/>
      <c r="H36" s="18"/>
      <c r="I36" s="19"/>
      <c r="J36" s="18"/>
      <c r="K36" s="20"/>
    </row>
    <row r="37" spans="3:11" ht="15" customHeight="1" x14ac:dyDescent="0.25">
      <c r="C37" s="17" t="s">
        <v>6</v>
      </c>
      <c r="D37" s="3">
        <f>[1]Intra!D37+[1]Inter!D37+[1]Foreign!D37</f>
        <v>301191</v>
      </c>
      <c r="E37" s="18">
        <f>(SQRT(([1]Intra!E37/1.645)^2+([1]Inter!E37/1.645)^2+([1]Foreign!E37/1.645)^2)*1.645)</f>
        <v>4583.2099168089635</v>
      </c>
      <c r="F37" s="19">
        <f>D37/D37</f>
        <v>1</v>
      </c>
      <c r="G37" s="3">
        <f>[1]Intra!G37+[1]Inter!G37+[1]Foreign!G37</f>
        <v>266736</v>
      </c>
      <c r="H37" s="18">
        <f>(SQRT(([1]Intra!H37/1.645)^2+([1]Inter!H37/1.645)^2+([1]Foreign!H37/1.645)^2)*1.645)</f>
        <v>701.6876374195374</v>
      </c>
      <c r="I37" s="19">
        <f>G37/G37</f>
        <v>1</v>
      </c>
      <c r="J37" s="18">
        <f t="shared" ref="J37:J41" si="18">D37-G37</f>
        <v>34455</v>
      </c>
      <c r="K37" s="20">
        <f t="shared" ref="K37:K41" si="19">(SQRT((E37/1.645)^2+(H37/1.645)^2))</f>
        <v>2818.6096327186624</v>
      </c>
    </row>
    <row r="38" spans="3:11" ht="15" customHeight="1" x14ac:dyDescent="0.25">
      <c r="C38" s="21" t="s">
        <v>31</v>
      </c>
      <c r="D38" s="3">
        <f>[1]Intra!D38+[1]Inter!D38+[1]Foreign!D38</f>
        <v>154157</v>
      </c>
      <c r="E38" s="18">
        <f>(SQRT(([1]Intra!E38/1.645)^2+([1]Inter!E38/1.645)^2+([1]Foreign!E38/1.645)^2)*1.645)</f>
        <v>3128.7220284967443</v>
      </c>
      <c r="F38" s="19">
        <f>D38/D37</f>
        <v>0.51182472251826916</v>
      </c>
      <c r="G38" s="3">
        <f>[1]Intra!G38+[1]Inter!G38+[1]Foreign!G38</f>
        <v>150227</v>
      </c>
      <c r="H38" s="18">
        <f>(SQRT(([1]Intra!H38/1.645)^2+([1]Inter!H38/1.645)^2+([1]Foreign!H38/1.645)^2)*1.645)</f>
        <v>529.39486657278837</v>
      </c>
      <c r="I38" s="19">
        <f>G38/G37</f>
        <v>0.56320481674764566</v>
      </c>
      <c r="J38" s="18">
        <f t="shared" si="18"/>
        <v>3930</v>
      </c>
      <c r="K38" s="20">
        <f t="shared" si="19"/>
        <v>1928.9933413001593</v>
      </c>
    </row>
    <row r="39" spans="3:11" ht="15" customHeight="1" x14ac:dyDescent="0.25">
      <c r="C39" s="21" t="s">
        <v>32</v>
      </c>
      <c r="D39" s="3">
        <f>[1]Intra!D39+[1]Inter!D39+[1]Foreign!D39</f>
        <v>94460</v>
      </c>
      <c r="E39" s="18">
        <f>(SQRT(([1]Intra!E39/1.645)^2+([1]Inter!E39/1.645)^2+([1]Foreign!E39/1.645)^2)*1.645)</f>
        <v>2711.6435375820724</v>
      </c>
      <c r="F39" s="19">
        <f>D39/D37</f>
        <v>0.3136215889585014</v>
      </c>
      <c r="G39" s="3">
        <f>[1]Intra!G39+[1]Inter!G39+[1]Foreign!G39</f>
        <v>80086</v>
      </c>
      <c r="H39" s="18">
        <f>(SQRT(([1]Intra!H39/1.645)^2+([1]Inter!H39/1.645)^2+([1]Foreign!H39/1.645)^2)*1.645)</f>
        <v>378.47715554141939</v>
      </c>
      <c r="I39" s="19">
        <f>G39/G37</f>
        <v>0.30024443644652388</v>
      </c>
      <c r="J39" s="18">
        <f t="shared" si="18"/>
        <v>14374</v>
      </c>
      <c r="K39" s="20">
        <f t="shared" si="19"/>
        <v>1664.3945758498876</v>
      </c>
    </row>
    <row r="40" spans="3:11" ht="15" customHeight="1" x14ac:dyDescent="0.25">
      <c r="C40" s="21" t="s">
        <v>33</v>
      </c>
      <c r="D40" s="3">
        <f>[1]Intra!D40+[1]Inter!D40+[1]Foreign!D40</f>
        <v>27935</v>
      </c>
      <c r="E40" s="18">
        <f>(SQRT(([1]Intra!E40/1.645)^2+([1]Inter!E40/1.645)^2+([1]Foreign!E40/1.645)^2)*1.645)</f>
        <v>1465.3261362418721</v>
      </c>
      <c r="F40" s="19">
        <f>D40/D37</f>
        <v>9.2748455299129118E-2</v>
      </c>
      <c r="G40" s="3">
        <f>[1]Intra!G40+[1]Inter!G40+[1]Foreign!G40</f>
        <v>17380</v>
      </c>
      <c r="H40" s="18">
        <f>(SQRT(([1]Intra!H40/1.645)^2+([1]Inter!H40/1.645)^2+([1]Foreign!H40/1.645)^2)*1.645)</f>
        <v>184.31427777828443</v>
      </c>
      <c r="I40" s="19">
        <f>G40/G37</f>
        <v>6.5158058904684776E-2</v>
      </c>
      <c r="J40" s="18">
        <f t="shared" si="18"/>
        <v>10555</v>
      </c>
      <c r="K40" s="20">
        <f t="shared" si="19"/>
        <v>897.79484461750064</v>
      </c>
    </row>
    <row r="41" spans="3:11" ht="15" customHeight="1" x14ac:dyDescent="0.25">
      <c r="C41" s="23" t="s">
        <v>34</v>
      </c>
      <c r="D41" s="24">
        <f>[1]Intra!D41+[1]Inter!D41+[1]Foreign!D41</f>
        <v>24639</v>
      </c>
      <c r="E41" s="30">
        <f>(SQRT(([1]Intra!E41/1.645)^2+([1]Inter!E41/1.645)^2+([1]Foreign!E41/1.645)^2)*1.645)</f>
        <v>1310.2367150523178</v>
      </c>
      <c r="F41" s="26">
        <f>D41/D37</f>
        <v>8.1805233224100327E-2</v>
      </c>
      <c r="G41" s="24">
        <f>[1]Intra!G41+[1]Inter!G41+[1]Foreign!G41</f>
        <v>19043</v>
      </c>
      <c r="H41" s="30">
        <f>(SQRT(([1]Intra!H41/1.645)^2+([1]Inter!H41/1.645)^2+([1]Foreign!H41/1.645)^2)*1.645)</f>
        <v>185.11545826473485</v>
      </c>
      <c r="I41" s="26">
        <f>G41/G37</f>
        <v>7.1392687901145696E-2</v>
      </c>
      <c r="J41" s="30">
        <f t="shared" si="18"/>
        <v>5596</v>
      </c>
      <c r="K41" s="25">
        <f t="shared" si="19"/>
        <v>804.40670217272702</v>
      </c>
    </row>
    <row r="42" spans="3:11" ht="15" customHeight="1" x14ac:dyDescent="0.25">
      <c r="C42" s="36"/>
      <c r="D42" s="18"/>
      <c r="E42" s="22"/>
      <c r="F42" s="29"/>
      <c r="G42" s="18"/>
      <c r="H42" s="22"/>
      <c r="I42" s="29"/>
      <c r="J42" s="18"/>
      <c r="K42" s="37"/>
    </row>
    <row r="43" spans="3:11" ht="15" customHeight="1" x14ac:dyDescent="0.25">
      <c r="C43" s="1" t="s">
        <v>7</v>
      </c>
      <c r="D43" s="22"/>
      <c r="E43" s="22"/>
      <c r="F43" s="34"/>
      <c r="G43" s="22"/>
      <c r="H43" s="22"/>
      <c r="I43" s="34"/>
      <c r="J43" s="22"/>
      <c r="K43" s="22"/>
    </row>
    <row r="44" spans="3:11" ht="15" customHeight="1" x14ac:dyDescent="0.25">
      <c r="C44" s="1" t="s">
        <v>35</v>
      </c>
      <c r="D44" s="1"/>
      <c r="E44" s="1"/>
      <c r="F44" s="1"/>
      <c r="G44" s="1"/>
      <c r="H44" s="1"/>
      <c r="I44" s="1"/>
      <c r="J44" s="1"/>
      <c r="K44" s="1"/>
    </row>
    <row r="45" spans="3:11" ht="15" customHeight="1" x14ac:dyDescent="0.25">
      <c r="C45" s="2" t="s">
        <v>8</v>
      </c>
      <c r="D45" s="22"/>
      <c r="E45" s="22"/>
      <c r="F45" s="34"/>
      <c r="G45" s="22"/>
      <c r="H45" s="22"/>
      <c r="I45" s="34"/>
      <c r="J45" s="22"/>
      <c r="K45" s="22"/>
    </row>
    <row r="46" spans="3:11" ht="15" customHeight="1" x14ac:dyDescent="0.25">
      <c r="C46" s="1" t="s">
        <v>41</v>
      </c>
      <c r="D46" s="22"/>
      <c r="E46" s="22"/>
      <c r="F46" s="34"/>
      <c r="G46" s="22"/>
      <c r="H46" s="22"/>
      <c r="I46" s="34"/>
      <c r="J46" s="22"/>
      <c r="K46" s="22"/>
    </row>
    <row r="47" spans="3:11" ht="15" customHeight="1" x14ac:dyDescent="0.25">
      <c r="C47" s="32"/>
      <c r="D47" s="46"/>
      <c r="E47" s="46"/>
      <c r="F47" s="46"/>
      <c r="G47" s="46"/>
      <c r="H47" s="46"/>
      <c r="I47" s="46"/>
      <c r="J47" s="46"/>
      <c r="K47" s="46"/>
    </row>
    <row r="48" spans="3:11" ht="15" customHeight="1" x14ac:dyDescent="0.25">
      <c r="C48" s="32" t="str">
        <f>C3</f>
        <v>Caroline County</v>
      </c>
      <c r="D48" s="46" t="s">
        <v>37</v>
      </c>
      <c r="E48" s="46"/>
      <c r="F48" s="46"/>
      <c r="G48" s="46"/>
      <c r="H48" s="46"/>
      <c r="I48" s="46"/>
      <c r="J48" s="46"/>
      <c r="K48" s="46"/>
    </row>
    <row r="49" spans="2:11" ht="15" customHeight="1" x14ac:dyDescent="0.25">
      <c r="C49" s="33"/>
      <c r="D49" s="22"/>
      <c r="E49" s="22"/>
      <c r="F49" s="34"/>
      <c r="G49" s="22"/>
      <c r="H49" s="22"/>
      <c r="I49" s="34"/>
      <c r="J49" s="22"/>
      <c r="K49" s="22"/>
    </row>
    <row r="50" spans="2:11" ht="15" customHeight="1" x14ac:dyDescent="0.25">
      <c r="C50" s="4"/>
      <c r="D50" s="43" t="s">
        <v>0</v>
      </c>
      <c r="E50" s="44"/>
      <c r="F50" s="45"/>
      <c r="G50" s="44" t="s">
        <v>5</v>
      </c>
      <c r="H50" s="44"/>
      <c r="I50" s="44"/>
      <c r="J50" s="43" t="s">
        <v>1</v>
      </c>
      <c r="K50" s="45"/>
    </row>
    <row r="51" spans="2:11" ht="15" customHeight="1" x14ac:dyDescent="0.25">
      <c r="C51" s="5"/>
      <c r="D51" s="6" t="s">
        <v>2</v>
      </c>
      <c r="E51" s="7" t="s">
        <v>3</v>
      </c>
      <c r="F51" s="9" t="s">
        <v>4</v>
      </c>
      <c r="G51" s="27" t="s">
        <v>2</v>
      </c>
      <c r="H51" s="7" t="s">
        <v>3</v>
      </c>
      <c r="I51" s="8" t="s">
        <v>4</v>
      </c>
      <c r="J51" s="6" t="s">
        <v>2</v>
      </c>
      <c r="K51" s="10" t="s">
        <v>3</v>
      </c>
    </row>
    <row r="52" spans="2:11" ht="15" customHeight="1" x14ac:dyDescent="0.25">
      <c r="C52" s="11" t="s">
        <v>14</v>
      </c>
      <c r="D52" s="12"/>
      <c r="E52" s="13"/>
      <c r="F52" s="15"/>
      <c r="G52" s="28"/>
      <c r="H52" s="13"/>
      <c r="I52" s="14"/>
      <c r="J52" s="12"/>
      <c r="K52" s="16"/>
    </row>
    <row r="53" spans="2:11" ht="15" customHeight="1" x14ac:dyDescent="0.25">
      <c r="B53" s="35"/>
      <c r="C53" s="17" t="s">
        <v>6</v>
      </c>
      <c r="D53" s="3">
        <v>1653</v>
      </c>
      <c r="E53" s="18">
        <v>315.40291691739316</v>
      </c>
      <c r="F53" s="19">
        <v>1</v>
      </c>
      <c r="G53" s="18">
        <v>1087</v>
      </c>
      <c r="H53" s="18">
        <v>244.82238459748726</v>
      </c>
      <c r="I53" s="29">
        <v>1</v>
      </c>
      <c r="J53" s="3">
        <v>566</v>
      </c>
      <c r="K53" s="20">
        <v>242.71768081586114</v>
      </c>
    </row>
    <row r="54" spans="2:11" ht="15" customHeight="1" x14ac:dyDescent="0.25">
      <c r="C54" s="21" t="s">
        <v>13</v>
      </c>
      <c r="D54" s="3">
        <v>76</v>
      </c>
      <c r="E54" s="18">
        <v>49.699094559156705</v>
      </c>
      <c r="F54" s="19">
        <v>4.5977011494252873E-2</v>
      </c>
      <c r="G54" s="3">
        <v>78</v>
      </c>
      <c r="H54" s="18">
        <v>72.656727148970873</v>
      </c>
      <c r="I54" s="19">
        <v>7.1757129714811407E-2</v>
      </c>
      <c r="J54" s="18">
        <v>-2</v>
      </c>
      <c r="K54" s="20">
        <v>53.512707906825078</v>
      </c>
    </row>
    <row r="55" spans="2:11" ht="15" customHeight="1" x14ac:dyDescent="0.25">
      <c r="C55" s="21" t="s">
        <v>15</v>
      </c>
      <c r="D55" s="3">
        <v>434</v>
      </c>
      <c r="E55" s="18">
        <v>190.20778112369644</v>
      </c>
      <c r="F55" s="19">
        <v>0.26255293405928615</v>
      </c>
      <c r="G55" s="3">
        <v>193</v>
      </c>
      <c r="H55" s="18">
        <v>109.24742559895863</v>
      </c>
      <c r="I55" s="19">
        <v>0.17755289788408463</v>
      </c>
      <c r="J55" s="18">
        <v>241</v>
      </c>
      <c r="K55" s="20">
        <v>133.34287958976958</v>
      </c>
    </row>
    <row r="56" spans="2:11" ht="15" customHeight="1" x14ac:dyDescent="0.25">
      <c r="C56" s="21" t="s">
        <v>16</v>
      </c>
      <c r="D56" s="3">
        <v>14</v>
      </c>
      <c r="E56" s="18">
        <v>13.892443989449804</v>
      </c>
      <c r="F56" s="19">
        <v>8.4694494857834243E-3</v>
      </c>
      <c r="G56" s="3">
        <v>53</v>
      </c>
      <c r="H56" s="18">
        <v>43.255057507764342</v>
      </c>
      <c r="I56" s="19">
        <v>4.875804967801288E-2</v>
      </c>
      <c r="J56" s="18">
        <v>-39</v>
      </c>
      <c r="K56" s="20">
        <v>27.617791347356956</v>
      </c>
    </row>
    <row r="57" spans="2:11" ht="15" customHeight="1" x14ac:dyDescent="0.25">
      <c r="C57" s="21" t="s">
        <v>17</v>
      </c>
      <c r="D57" s="3">
        <v>134</v>
      </c>
      <c r="E57" s="18">
        <v>70.028565600046392</v>
      </c>
      <c r="F57" s="19">
        <v>8.1064730792498485E-2</v>
      </c>
      <c r="G57" s="3">
        <v>248</v>
      </c>
      <c r="H57" s="18">
        <v>120.9007857708129</v>
      </c>
      <c r="I57" s="19">
        <v>0.22815087396504141</v>
      </c>
      <c r="J57" s="18">
        <v>-114</v>
      </c>
      <c r="K57" s="20">
        <v>84.934694386832945</v>
      </c>
    </row>
    <row r="58" spans="2:11" ht="15" customHeight="1" x14ac:dyDescent="0.25">
      <c r="C58" s="21" t="s">
        <v>40</v>
      </c>
      <c r="D58" s="3">
        <v>216</v>
      </c>
      <c r="E58" s="18">
        <v>110.85576214162258</v>
      </c>
      <c r="F58" s="19">
        <v>0.1306715063520871</v>
      </c>
      <c r="G58" s="3">
        <v>90</v>
      </c>
      <c r="H58" s="18">
        <v>49.244289008980516</v>
      </c>
      <c r="I58" s="19">
        <v>8.2796688132474705E-2</v>
      </c>
      <c r="J58" s="18">
        <v>126</v>
      </c>
      <c r="K58" s="20">
        <v>73.739378612065309</v>
      </c>
    </row>
    <row r="59" spans="2:11" ht="15" customHeight="1" x14ac:dyDescent="0.25">
      <c r="C59" s="21" t="s">
        <v>18</v>
      </c>
      <c r="D59" s="3">
        <v>211</v>
      </c>
      <c r="E59" s="18">
        <v>113.718951806636</v>
      </c>
      <c r="F59" s="19">
        <v>0.12764670296430733</v>
      </c>
      <c r="G59" s="3">
        <v>13</v>
      </c>
      <c r="H59" s="18">
        <v>16.278820596099706</v>
      </c>
      <c r="I59" s="19">
        <v>1.1959521619135235E-2</v>
      </c>
      <c r="J59" s="18">
        <v>198</v>
      </c>
      <c r="K59" s="20">
        <v>69.834769826547969</v>
      </c>
    </row>
    <row r="60" spans="2:11" ht="15" customHeight="1" x14ac:dyDescent="0.25">
      <c r="C60" s="21" t="s">
        <v>19</v>
      </c>
      <c r="D60" s="3">
        <v>74</v>
      </c>
      <c r="E60" s="18">
        <v>48.55924216871594</v>
      </c>
      <c r="F60" s="19">
        <v>4.4767090139140958E-2</v>
      </c>
      <c r="G60" s="3">
        <v>81</v>
      </c>
      <c r="H60" s="18">
        <v>68.330081223426035</v>
      </c>
      <c r="I60" s="19">
        <v>7.4517019319227232E-2</v>
      </c>
      <c r="J60" s="18">
        <v>-7</v>
      </c>
      <c r="K60" s="20">
        <v>50.958786153109955</v>
      </c>
    </row>
    <row r="61" spans="2:11" ht="15" customHeight="1" x14ac:dyDescent="0.25">
      <c r="C61" s="21" t="s">
        <v>20</v>
      </c>
      <c r="D61" s="3">
        <v>95</v>
      </c>
      <c r="E61" s="18">
        <v>57.070132293521105</v>
      </c>
      <c r="F61" s="19">
        <v>5.7471264367816091E-2</v>
      </c>
      <c r="G61" s="3">
        <v>73</v>
      </c>
      <c r="H61" s="18">
        <v>74.786362393152942</v>
      </c>
      <c r="I61" s="19">
        <v>6.7157313707451705E-2</v>
      </c>
      <c r="J61" s="18">
        <v>22</v>
      </c>
      <c r="K61" s="20">
        <v>57.188108578196903</v>
      </c>
    </row>
    <row r="62" spans="2:11" ht="15" customHeight="1" x14ac:dyDescent="0.25">
      <c r="C62" s="21" t="s">
        <v>39</v>
      </c>
      <c r="D62" s="3">
        <v>64</v>
      </c>
      <c r="E62" s="18">
        <v>38.40572873934304</v>
      </c>
      <c r="F62" s="19">
        <v>3.871748336358137E-2</v>
      </c>
      <c r="G62" s="3">
        <v>91</v>
      </c>
      <c r="H62" s="18">
        <v>66.887966032762577</v>
      </c>
      <c r="I62" s="19">
        <v>8.3716651333946637E-2</v>
      </c>
      <c r="J62" s="18">
        <v>-27</v>
      </c>
      <c r="K62" s="20">
        <v>46.887392579388845</v>
      </c>
    </row>
    <row r="63" spans="2:11" ht="15" customHeight="1" x14ac:dyDescent="0.25">
      <c r="C63" s="21" t="s">
        <v>21</v>
      </c>
      <c r="D63" s="3">
        <v>83</v>
      </c>
      <c r="E63" s="18">
        <v>56.789083458002743</v>
      </c>
      <c r="F63" s="19">
        <v>5.0211736237144589E-2</v>
      </c>
      <c r="G63" s="3">
        <v>72</v>
      </c>
      <c r="H63" s="18">
        <v>72.842295405897246</v>
      </c>
      <c r="I63" s="19">
        <v>6.6237350505979758E-2</v>
      </c>
      <c r="J63" s="18">
        <v>11</v>
      </c>
      <c r="K63" s="20">
        <v>56.147971227803211</v>
      </c>
    </row>
    <row r="64" spans="2:11" ht="15" customHeight="1" x14ac:dyDescent="0.25">
      <c r="C64" s="21" t="s">
        <v>22</v>
      </c>
      <c r="D64" s="3">
        <v>65</v>
      </c>
      <c r="E64" s="18">
        <v>46.572524088780071</v>
      </c>
      <c r="F64" s="19">
        <v>3.9322444041137328E-2</v>
      </c>
      <c r="G64" s="3">
        <v>51</v>
      </c>
      <c r="H64" s="18">
        <v>42.626282971894234</v>
      </c>
      <c r="I64" s="19">
        <v>4.6918123275068994E-2</v>
      </c>
      <c r="J64" s="18">
        <v>14</v>
      </c>
      <c r="K64" s="20">
        <v>38.379803325628203</v>
      </c>
    </row>
    <row r="65" spans="3:11" ht="15" customHeight="1" x14ac:dyDescent="0.25">
      <c r="C65" s="21" t="s">
        <v>23</v>
      </c>
      <c r="D65" s="3">
        <v>23</v>
      </c>
      <c r="E65" s="18">
        <v>25.632011235952593</v>
      </c>
      <c r="F65" s="19">
        <v>1.3914095583787053E-2</v>
      </c>
      <c r="G65" s="3">
        <v>0</v>
      </c>
      <c r="H65" s="18">
        <v>13</v>
      </c>
      <c r="I65" s="19">
        <v>0</v>
      </c>
      <c r="J65" s="18">
        <v>23</v>
      </c>
      <c r="K65" s="20">
        <v>17.471255760729377</v>
      </c>
    </row>
    <row r="66" spans="3:11" ht="15" customHeight="1" x14ac:dyDescent="0.25">
      <c r="C66" s="21" t="s">
        <v>24</v>
      </c>
      <c r="D66" s="3">
        <v>32</v>
      </c>
      <c r="E66" s="18">
        <v>27.294688127912362</v>
      </c>
      <c r="F66" s="19">
        <v>1.9358741681790685E-2</v>
      </c>
      <c r="G66" s="3">
        <v>0</v>
      </c>
      <c r="H66" s="18">
        <v>13</v>
      </c>
      <c r="I66" s="19">
        <v>0</v>
      </c>
      <c r="J66" s="18">
        <v>32</v>
      </c>
      <c r="K66" s="20">
        <v>18.378378672134925</v>
      </c>
    </row>
    <row r="67" spans="3:11" ht="15" customHeight="1" x14ac:dyDescent="0.25">
      <c r="C67" s="21" t="s">
        <v>25</v>
      </c>
      <c r="D67" s="3">
        <v>24</v>
      </c>
      <c r="E67" s="18">
        <v>25.96150997149434</v>
      </c>
      <c r="F67" s="19">
        <v>1.4519056261343012E-2</v>
      </c>
      <c r="G67" s="3">
        <v>11</v>
      </c>
      <c r="H67" s="18">
        <v>18</v>
      </c>
      <c r="I67" s="19">
        <v>1.0119595216191352E-2</v>
      </c>
      <c r="J67" s="18">
        <v>13</v>
      </c>
      <c r="K67" s="20">
        <v>19.204339208427129</v>
      </c>
    </row>
    <row r="68" spans="3:11" ht="15" customHeight="1" x14ac:dyDescent="0.25">
      <c r="C68" s="21" t="s">
        <v>26</v>
      </c>
      <c r="D68" s="3">
        <v>108</v>
      </c>
      <c r="E68" s="18">
        <v>126.30122723077555</v>
      </c>
      <c r="F68" s="19">
        <v>6.5335753176043551E-2</v>
      </c>
      <c r="G68" s="3">
        <v>33</v>
      </c>
      <c r="H68" s="18">
        <v>32.015621187164243</v>
      </c>
      <c r="I68" s="19">
        <v>3.0358785648574058E-2</v>
      </c>
      <c r="J68" s="18">
        <v>75</v>
      </c>
      <c r="K68" s="20">
        <v>79.207183755291922</v>
      </c>
    </row>
    <row r="69" spans="3:11" ht="15" customHeight="1" x14ac:dyDescent="0.25">
      <c r="C69" s="21"/>
      <c r="D69" s="3"/>
      <c r="E69" s="18"/>
      <c r="F69" s="19"/>
      <c r="G69" s="3"/>
      <c r="H69" s="18"/>
      <c r="I69" s="19"/>
      <c r="J69" s="18"/>
      <c r="K69" s="20"/>
    </row>
    <row r="70" spans="3:11" ht="15" customHeight="1" x14ac:dyDescent="0.25">
      <c r="C70" s="11" t="s">
        <v>9</v>
      </c>
      <c r="D70" s="3"/>
      <c r="E70" s="18"/>
      <c r="F70" s="19"/>
      <c r="G70" s="3"/>
      <c r="H70" s="18"/>
      <c r="I70" s="19"/>
      <c r="J70" s="18"/>
      <c r="K70" s="20"/>
    </row>
    <row r="71" spans="3:11" ht="15" customHeight="1" x14ac:dyDescent="0.25">
      <c r="C71" s="17" t="s">
        <v>6</v>
      </c>
      <c r="D71" s="3">
        <v>1653</v>
      </c>
      <c r="E71" s="18">
        <v>267.15025610685609</v>
      </c>
      <c r="F71" s="19">
        <v>1</v>
      </c>
      <c r="G71" s="3">
        <v>1087</v>
      </c>
      <c r="H71" s="18">
        <v>205.14983603433561</v>
      </c>
      <c r="I71" s="19">
        <v>1</v>
      </c>
      <c r="J71" s="18">
        <v>566</v>
      </c>
      <c r="K71" s="20">
        <v>204.76102053532344</v>
      </c>
    </row>
    <row r="72" spans="3:11" ht="15" customHeight="1" x14ac:dyDescent="0.25">
      <c r="C72" s="21" t="s">
        <v>10</v>
      </c>
      <c r="D72" s="3">
        <v>269</v>
      </c>
      <c r="E72" s="18">
        <v>281.20277381277731</v>
      </c>
      <c r="F72" s="19">
        <v>0.16273442226255294</v>
      </c>
      <c r="G72" s="3">
        <v>12</v>
      </c>
      <c r="H72" s="18">
        <v>17</v>
      </c>
      <c r="I72" s="19">
        <v>1.1039558417663294E-2</v>
      </c>
      <c r="J72" s="18">
        <v>257</v>
      </c>
      <c r="K72" s="20">
        <v>171.2560299209816</v>
      </c>
    </row>
    <row r="73" spans="3:11" ht="15" customHeight="1" x14ac:dyDescent="0.25">
      <c r="C73" s="21" t="s">
        <v>11</v>
      </c>
      <c r="D73" s="3">
        <v>1044</v>
      </c>
      <c r="E73" s="18">
        <v>305.4963174900804</v>
      </c>
      <c r="F73" s="19">
        <v>0.63157894736842102</v>
      </c>
      <c r="G73" s="3">
        <v>972</v>
      </c>
      <c r="H73" s="18">
        <v>332.78070857548221</v>
      </c>
      <c r="I73" s="19">
        <v>0.89420423183072673</v>
      </c>
      <c r="J73" s="18">
        <v>72</v>
      </c>
      <c r="K73" s="20">
        <v>274.61530888079369</v>
      </c>
    </row>
    <row r="74" spans="3:11" ht="15" customHeight="1" x14ac:dyDescent="0.25">
      <c r="C74" s="21" t="s">
        <v>12</v>
      </c>
      <c r="D74" s="3">
        <v>340</v>
      </c>
      <c r="E74" s="18">
        <v>143.95832730342485</v>
      </c>
      <c r="F74" s="19">
        <v>0.20568663036902601</v>
      </c>
      <c r="G74" s="3">
        <v>103</v>
      </c>
      <c r="H74" s="18">
        <v>53.432200029570183</v>
      </c>
      <c r="I74" s="19">
        <v>9.4756209751609935E-2</v>
      </c>
      <c r="J74" s="18">
        <v>237</v>
      </c>
      <c r="K74" s="20">
        <v>93.346231348050225</v>
      </c>
    </row>
    <row r="75" spans="3:11" ht="15" customHeight="1" x14ac:dyDescent="0.25">
      <c r="C75" s="21"/>
      <c r="D75" s="3"/>
      <c r="E75" s="18"/>
      <c r="F75" s="19"/>
      <c r="G75" s="3"/>
      <c r="H75" s="18"/>
      <c r="I75" s="19"/>
      <c r="J75" s="18"/>
      <c r="K75" s="20"/>
    </row>
    <row r="76" spans="3:11" ht="15" customHeight="1" x14ac:dyDescent="0.25">
      <c r="C76" s="11" t="s">
        <v>28</v>
      </c>
      <c r="D76" s="3"/>
      <c r="E76" s="18"/>
      <c r="F76" s="19"/>
      <c r="G76" s="3"/>
      <c r="H76" s="18"/>
      <c r="I76" s="19"/>
      <c r="J76" s="18"/>
      <c r="K76" s="20"/>
    </row>
    <row r="77" spans="3:11" ht="15" customHeight="1" x14ac:dyDescent="0.25">
      <c r="C77" s="17" t="s">
        <v>6</v>
      </c>
      <c r="D77" s="3">
        <v>1653</v>
      </c>
      <c r="E77" s="18">
        <v>34.48187929913334</v>
      </c>
      <c r="F77" s="19">
        <v>1</v>
      </c>
      <c r="G77" s="3">
        <v>1087</v>
      </c>
      <c r="H77" s="18">
        <v>172.27259940201043</v>
      </c>
      <c r="I77" s="19">
        <v>1</v>
      </c>
      <c r="J77" s="18">
        <v>566</v>
      </c>
      <c r="K77" s="20">
        <v>106.8022108653206</v>
      </c>
    </row>
    <row r="78" spans="3:11" ht="15" customHeight="1" x14ac:dyDescent="0.25">
      <c r="C78" s="21" t="s">
        <v>29</v>
      </c>
      <c r="D78" s="3">
        <v>733</v>
      </c>
      <c r="E78" s="18">
        <v>38.578669624547715</v>
      </c>
      <c r="F78" s="19">
        <v>0.44343617664851787</v>
      </c>
      <c r="G78" s="3">
        <v>559</v>
      </c>
      <c r="H78" s="18">
        <v>194.17517864031953</v>
      </c>
      <c r="I78" s="19">
        <v>0.51425942962281512</v>
      </c>
      <c r="J78" s="18">
        <v>174</v>
      </c>
      <c r="K78" s="20">
        <v>120.34680064933046</v>
      </c>
    </row>
    <row r="79" spans="3:11" ht="15" customHeight="1" x14ac:dyDescent="0.25">
      <c r="C79" s="21" t="s">
        <v>30</v>
      </c>
      <c r="D79" s="3">
        <v>920</v>
      </c>
      <c r="E79" s="18">
        <v>41.583049130625334</v>
      </c>
      <c r="F79" s="19">
        <v>0.55656382335148213</v>
      </c>
      <c r="G79" s="3">
        <v>528</v>
      </c>
      <c r="H79" s="18">
        <v>206.40978658968666</v>
      </c>
      <c r="I79" s="19">
        <v>0.48574057037718493</v>
      </c>
      <c r="J79" s="18">
        <v>392</v>
      </c>
      <c r="K79" s="20">
        <v>127.99803154031657</v>
      </c>
    </row>
    <row r="80" spans="3:11" ht="15" customHeight="1" x14ac:dyDescent="0.25">
      <c r="C80" s="21"/>
      <c r="D80" s="3"/>
      <c r="E80" s="18"/>
      <c r="F80" s="19"/>
      <c r="G80" s="3"/>
      <c r="H80" s="18"/>
      <c r="I80" s="19"/>
      <c r="J80" s="18"/>
      <c r="K80" s="20"/>
    </row>
    <row r="81" spans="2:11" ht="15" customHeight="1" x14ac:dyDescent="0.25">
      <c r="B81" s="35"/>
      <c r="C81" s="11" t="s">
        <v>27</v>
      </c>
      <c r="D81" s="3"/>
      <c r="E81" s="18"/>
      <c r="F81" s="19"/>
      <c r="G81" s="3"/>
      <c r="H81" s="18"/>
      <c r="I81" s="19"/>
      <c r="J81" s="18"/>
      <c r="K81" s="20"/>
    </row>
    <row r="82" spans="2:11" ht="15" customHeight="1" x14ac:dyDescent="0.25">
      <c r="B82" s="35"/>
      <c r="C82" s="17" t="s">
        <v>6</v>
      </c>
      <c r="D82" s="3">
        <v>1653</v>
      </c>
      <c r="E82" s="18">
        <v>439.45079360492684</v>
      </c>
      <c r="F82" s="19">
        <v>1</v>
      </c>
      <c r="G82" s="3">
        <v>1087</v>
      </c>
      <c r="H82" s="18">
        <v>57.266475140347168</v>
      </c>
      <c r="I82" s="19">
        <v>1</v>
      </c>
      <c r="J82" s="18">
        <v>566</v>
      </c>
      <c r="K82" s="20">
        <v>269.40206075554687</v>
      </c>
    </row>
    <row r="83" spans="2:11" ht="15" customHeight="1" x14ac:dyDescent="0.25">
      <c r="B83" s="35"/>
      <c r="C83" s="21" t="s">
        <v>31</v>
      </c>
      <c r="D83" s="3">
        <v>1268</v>
      </c>
      <c r="E83" s="18">
        <v>411.45109065355507</v>
      </c>
      <c r="F83" s="19">
        <v>0.76709013914095581</v>
      </c>
      <c r="G83" s="3">
        <v>984</v>
      </c>
      <c r="H83" s="18">
        <v>51.601633695068223</v>
      </c>
      <c r="I83" s="19">
        <v>0.90524379024839008</v>
      </c>
      <c r="J83" s="18">
        <v>284</v>
      </c>
      <c r="K83" s="20">
        <v>252.08160726773312</v>
      </c>
    </row>
    <row r="84" spans="2:11" ht="15" customHeight="1" x14ac:dyDescent="0.25">
      <c r="B84" s="35"/>
      <c r="C84" s="21" t="s">
        <v>32</v>
      </c>
      <c r="D84" s="3">
        <v>222</v>
      </c>
      <c r="E84" s="18">
        <v>125.42726976220122</v>
      </c>
      <c r="F84" s="19">
        <v>0.13430127041742287</v>
      </c>
      <c r="G84" s="3">
        <v>103</v>
      </c>
      <c r="H84" s="18">
        <v>16.694926624576702</v>
      </c>
      <c r="I84" s="19">
        <v>9.4756209751609935E-2</v>
      </c>
      <c r="J84" s="18">
        <v>119</v>
      </c>
      <c r="K84" s="20">
        <v>76.920046263922174</v>
      </c>
    </row>
    <row r="85" spans="2:11" ht="15" customHeight="1" x14ac:dyDescent="0.25">
      <c r="B85" s="35"/>
      <c r="C85" s="21" t="s">
        <v>33</v>
      </c>
      <c r="D85" s="3">
        <v>32</v>
      </c>
      <c r="E85" s="18">
        <v>43.104524124504607</v>
      </c>
      <c r="F85" s="19">
        <v>1.9358741681790685E-2</v>
      </c>
      <c r="G85" s="3">
        <v>0</v>
      </c>
      <c r="H85" s="18">
        <v>13</v>
      </c>
      <c r="I85" s="19">
        <v>0</v>
      </c>
      <c r="J85" s="18">
        <v>32</v>
      </c>
      <c r="K85" s="20">
        <v>27.369128716086149</v>
      </c>
    </row>
    <row r="86" spans="2:11" ht="15" customHeight="1" x14ac:dyDescent="0.25">
      <c r="B86" s="35"/>
      <c r="C86" s="23" t="s">
        <v>34</v>
      </c>
      <c r="D86" s="24">
        <v>131</v>
      </c>
      <c r="E86" s="30">
        <v>78.962016184998717</v>
      </c>
      <c r="F86" s="26">
        <v>7.9249848759830613E-2</v>
      </c>
      <c r="G86" s="24">
        <v>0</v>
      </c>
      <c r="H86" s="30">
        <v>13</v>
      </c>
      <c r="I86" s="26">
        <v>0</v>
      </c>
      <c r="J86" s="30">
        <v>131</v>
      </c>
      <c r="K86" s="25">
        <v>48.64741403949558</v>
      </c>
    </row>
    <row r="87" spans="2:11" ht="15" customHeight="1" x14ac:dyDescent="0.25">
      <c r="B87" s="35"/>
      <c r="C87" s="36"/>
      <c r="D87" s="18"/>
      <c r="E87" s="22"/>
      <c r="F87" s="29"/>
      <c r="G87" s="18"/>
      <c r="H87" s="22"/>
      <c r="I87" s="29"/>
      <c r="J87" s="18"/>
      <c r="K87" s="37"/>
    </row>
    <row r="88" spans="2:11" ht="15" customHeight="1" x14ac:dyDescent="0.25">
      <c r="B88" s="35"/>
      <c r="C88" s="1" t="s">
        <v>7</v>
      </c>
      <c r="D88" s="22"/>
      <c r="E88" s="22"/>
      <c r="F88" s="34"/>
      <c r="G88" s="22"/>
      <c r="H88" s="22"/>
      <c r="I88" s="34"/>
      <c r="J88" s="22"/>
      <c r="K88" s="22"/>
    </row>
    <row r="89" spans="2:11" ht="15" customHeight="1" x14ac:dyDescent="0.25">
      <c r="B89" s="35"/>
      <c r="C89" s="1" t="s">
        <v>35</v>
      </c>
      <c r="D89" s="1"/>
      <c r="E89" s="1"/>
      <c r="F89" s="1"/>
      <c r="G89" s="1"/>
      <c r="H89" s="1"/>
      <c r="I89" s="1"/>
      <c r="J89" s="1"/>
      <c r="K89" s="1"/>
    </row>
    <row r="90" spans="2:11" ht="15" customHeight="1" x14ac:dyDescent="0.25">
      <c r="B90" s="35"/>
      <c r="C90" s="2" t="s">
        <v>8</v>
      </c>
      <c r="D90" s="22"/>
      <c r="E90" s="22"/>
      <c r="F90" s="34"/>
      <c r="G90" s="22"/>
      <c r="H90" s="22"/>
      <c r="I90" s="34"/>
      <c r="J90" s="22"/>
      <c r="K90" s="22"/>
    </row>
    <row r="91" spans="2:11" ht="15" customHeight="1" x14ac:dyDescent="0.25">
      <c r="B91" s="35"/>
      <c r="C91" s="1" t="s">
        <v>41</v>
      </c>
      <c r="D91" s="22"/>
      <c r="E91" s="22"/>
      <c r="F91" s="34"/>
      <c r="G91" s="22"/>
      <c r="H91" s="22"/>
      <c r="I91" s="34"/>
      <c r="J91" s="22"/>
      <c r="K91" s="22"/>
    </row>
    <row r="92" spans="2:11" ht="15" customHeight="1" x14ac:dyDescent="0.25">
      <c r="B92" s="35"/>
      <c r="C92" s="32"/>
      <c r="D92" s="46"/>
      <c r="E92" s="46"/>
      <c r="F92" s="46"/>
      <c r="G92" s="46"/>
      <c r="H92" s="46"/>
      <c r="I92" s="46"/>
      <c r="J92" s="46"/>
      <c r="K92" s="46"/>
    </row>
    <row r="93" spans="2:11" ht="15" customHeight="1" x14ac:dyDescent="0.25">
      <c r="B93" s="35"/>
      <c r="C93" s="32" t="str">
        <f>C48</f>
        <v>Caroline County</v>
      </c>
      <c r="D93" s="46" t="s">
        <v>38</v>
      </c>
      <c r="E93" s="46"/>
      <c r="F93" s="46"/>
      <c r="G93" s="46"/>
      <c r="H93" s="46"/>
      <c r="I93" s="46"/>
      <c r="J93" s="46"/>
      <c r="K93" s="46"/>
    </row>
    <row r="94" spans="2:11" ht="15" customHeight="1" x14ac:dyDescent="0.25">
      <c r="B94" s="35"/>
      <c r="C94" s="33"/>
      <c r="D94" s="22"/>
      <c r="E94" s="22"/>
      <c r="F94" s="34"/>
      <c r="G94" s="22"/>
      <c r="H94" s="22"/>
      <c r="I94" s="34"/>
      <c r="J94" s="22"/>
      <c r="K94" s="22"/>
    </row>
    <row r="95" spans="2:11" ht="15" customHeight="1" x14ac:dyDescent="0.25">
      <c r="B95" s="35"/>
      <c r="C95" s="4"/>
      <c r="D95" s="43" t="s">
        <v>0</v>
      </c>
      <c r="E95" s="44"/>
      <c r="F95" s="45"/>
      <c r="G95" s="44" t="s">
        <v>5</v>
      </c>
      <c r="H95" s="44"/>
      <c r="I95" s="44"/>
      <c r="J95" s="43" t="s">
        <v>1</v>
      </c>
      <c r="K95" s="45"/>
    </row>
    <row r="96" spans="2:11" ht="15" customHeight="1" x14ac:dyDescent="0.25">
      <c r="B96" s="35"/>
      <c r="C96" s="5"/>
      <c r="D96" s="6" t="s">
        <v>2</v>
      </c>
      <c r="E96" s="7" t="s">
        <v>3</v>
      </c>
      <c r="F96" s="9" t="s">
        <v>4</v>
      </c>
      <c r="G96" s="27" t="s">
        <v>2</v>
      </c>
      <c r="H96" s="7" t="s">
        <v>3</v>
      </c>
      <c r="I96" s="8" t="s">
        <v>4</v>
      </c>
      <c r="J96" s="6" t="s">
        <v>2</v>
      </c>
      <c r="K96" s="10" t="s">
        <v>3</v>
      </c>
    </row>
    <row r="97" spans="2:11" ht="15" customHeight="1" x14ac:dyDescent="0.25">
      <c r="B97" s="35"/>
      <c r="C97" s="11" t="s">
        <v>14</v>
      </c>
      <c r="D97" s="12"/>
      <c r="E97" s="13"/>
      <c r="F97" s="15"/>
      <c r="G97" s="28"/>
      <c r="H97" s="13"/>
      <c r="I97" s="14"/>
      <c r="J97" s="12"/>
      <c r="K97" s="16"/>
    </row>
    <row r="98" spans="2:11" ht="15" customHeight="1" x14ac:dyDescent="0.25">
      <c r="B98" s="35"/>
      <c r="C98" s="17" t="s">
        <v>6</v>
      </c>
      <c r="D98" s="3">
        <v>109</v>
      </c>
      <c r="E98" s="18">
        <v>65.946948375190189</v>
      </c>
      <c r="F98" s="19">
        <v>1</v>
      </c>
      <c r="G98" s="18">
        <v>96</v>
      </c>
      <c r="H98" s="18">
        <v>63.623894882347471</v>
      </c>
      <c r="I98" s="29">
        <v>1</v>
      </c>
      <c r="J98" s="3">
        <v>13</v>
      </c>
      <c r="K98" s="20">
        <v>55.705255985293363</v>
      </c>
    </row>
    <row r="99" spans="2:11" ht="15" customHeight="1" x14ac:dyDescent="0.25">
      <c r="B99" s="35"/>
      <c r="C99" s="21" t="s">
        <v>13</v>
      </c>
      <c r="D99" s="3">
        <v>6</v>
      </c>
      <c r="E99" s="18">
        <v>8</v>
      </c>
      <c r="F99" s="19">
        <v>5.5045871559633031E-2</v>
      </c>
      <c r="G99" s="3">
        <v>0</v>
      </c>
      <c r="H99" s="18">
        <v>13</v>
      </c>
      <c r="I99" s="19">
        <v>0</v>
      </c>
      <c r="J99" s="18">
        <v>6</v>
      </c>
      <c r="K99" s="20">
        <v>9.2792325364582045</v>
      </c>
    </row>
    <row r="100" spans="2:11" ht="15" customHeight="1" x14ac:dyDescent="0.25">
      <c r="B100" s="35"/>
      <c r="C100" s="21" t="s">
        <v>15</v>
      </c>
      <c r="D100" s="3">
        <v>0</v>
      </c>
      <c r="E100" s="18">
        <v>13</v>
      </c>
      <c r="F100" s="19">
        <v>0</v>
      </c>
      <c r="G100" s="3">
        <v>17</v>
      </c>
      <c r="H100" s="18">
        <v>20.223748416156685</v>
      </c>
      <c r="I100" s="19">
        <v>0.17708333333333334</v>
      </c>
      <c r="J100" s="18">
        <v>-17</v>
      </c>
      <c r="K100" s="20">
        <v>14.614972985010708</v>
      </c>
    </row>
    <row r="101" spans="2:11" ht="15" customHeight="1" x14ac:dyDescent="0.25">
      <c r="B101" s="35"/>
      <c r="C101" s="21" t="s">
        <v>16</v>
      </c>
      <c r="D101" s="3">
        <v>0</v>
      </c>
      <c r="E101" s="18">
        <v>13</v>
      </c>
      <c r="F101" s="19">
        <v>0</v>
      </c>
      <c r="G101" s="3">
        <v>24</v>
      </c>
      <c r="H101" s="18">
        <v>25.455844122715707</v>
      </c>
      <c r="I101" s="19">
        <v>0.25</v>
      </c>
      <c r="J101" s="18">
        <v>-24</v>
      </c>
      <c r="K101" s="20">
        <v>17.375812678366504</v>
      </c>
    </row>
    <row r="102" spans="2:11" ht="15" customHeight="1" x14ac:dyDescent="0.25">
      <c r="B102" s="35"/>
      <c r="C102" s="21" t="s">
        <v>17</v>
      </c>
      <c r="D102" s="3">
        <v>13</v>
      </c>
      <c r="E102" s="18">
        <v>14.422205101855958</v>
      </c>
      <c r="F102" s="19">
        <v>0.11926605504587157</v>
      </c>
      <c r="G102" s="3">
        <v>0</v>
      </c>
      <c r="H102" s="18">
        <v>13</v>
      </c>
      <c r="I102" s="19">
        <v>0</v>
      </c>
      <c r="J102" s="18">
        <v>13</v>
      </c>
      <c r="K102" s="20">
        <v>11.803336072308571</v>
      </c>
    </row>
    <row r="103" spans="2:11" ht="15" customHeight="1" x14ac:dyDescent="0.25">
      <c r="B103" s="35"/>
      <c r="C103" s="21" t="s">
        <v>40</v>
      </c>
      <c r="D103" s="3">
        <v>16</v>
      </c>
      <c r="E103" s="18">
        <v>15.620499351813308</v>
      </c>
      <c r="F103" s="19">
        <v>0.14678899082568808</v>
      </c>
      <c r="G103" s="3">
        <v>13</v>
      </c>
      <c r="H103" s="18">
        <v>19</v>
      </c>
      <c r="I103" s="19">
        <v>0.13541666666666666</v>
      </c>
      <c r="J103" s="18">
        <v>3</v>
      </c>
      <c r="K103" s="20">
        <v>14.952430244679444</v>
      </c>
    </row>
    <row r="104" spans="2:11" ht="15" customHeight="1" x14ac:dyDescent="0.25">
      <c r="B104" s="35"/>
      <c r="C104" s="21" t="s">
        <v>18</v>
      </c>
      <c r="D104" s="3">
        <v>6</v>
      </c>
      <c r="E104" s="18">
        <v>12</v>
      </c>
      <c r="F104" s="19">
        <v>5.5045871559633031E-2</v>
      </c>
      <c r="G104" s="3">
        <v>7</v>
      </c>
      <c r="H104" s="18">
        <v>11</v>
      </c>
      <c r="I104" s="19">
        <v>7.2916666666666671E-2</v>
      </c>
      <c r="J104" s="18">
        <v>-1</v>
      </c>
      <c r="K104" s="20">
        <v>9.8959395720970864</v>
      </c>
    </row>
    <row r="105" spans="2:11" ht="15" customHeight="1" x14ac:dyDescent="0.25">
      <c r="B105" s="35"/>
      <c r="C105" s="21" t="s">
        <v>19</v>
      </c>
      <c r="D105" s="3">
        <v>7</v>
      </c>
      <c r="E105" s="18">
        <v>11</v>
      </c>
      <c r="F105" s="19">
        <v>6.4220183486238536E-2</v>
      </c>
      <c r="G105" s="3">
        <v>0</v>
      </c>
      <c r="H105" s="18">
        <v>13</v>
      </c>
      <c r="I105" s="19">
        <v>0</v>
      </c>
      <c r="J105" s="18">
        <v>7</v>
      </c>
      <c r="K105" s="20">
        <v>10.352210556794166</v>
      </c>
    </row>
    <row r="106" spans="2:11" ht="15" customHeight="1" x14ac:dyDescent="0.25">
      <c r="B106" s="35"/>
      <c r="C106" s="21" t="s">
        <v>20</v>
      </c>
      <c r="D106" s="3">
        <v>14</v>
      </c>
      <c r="E106" s="18">
        <v>17.029386365926403</v>
      </c>
      <c r="F106" s="19">
        <v>0.12844036697247707</v>
      </c>
      <c r="G106" s="3">
        <v>0</v>
      </c>
      <c r="H106" s="18">
        <v>13</v>
      </c>
      <c r="I106" s="19">
        <v>0</v>
      </c>
      <c r="J106" s="18">
        <v>14</v>
      </c>
      <c r="K106" s="20">
        <v>13.023881632600943</v>
      </c>
    </row>
    <row r="107" spans="2:11" ht="15" customHeight="1" x14ac:dyDescent="0.25">
      <c r="B107" s="35"/>
      <c r="C107" s="21" t="s">
        <v>39</v>
      </c>
      <c r="D107" s="3">
        <v>0</v>
      </c>
      <c r="E107" s="18">
        <v>13</v>
      </c>
      <c r="F107" s="19">
        <v>0</v>
      </c>
      <c r="G107" s="3">
        <v>0</v>
      </c>
      <c r="H107" s="18">
        <v>13</v>
      </c>
      <c r="I107" s="19">
        <v>0</v>
      </c>
      <c r="J107" s="18">
        <v>0</v>
      </c>
      <c r="K107" s="20">
        <v>11.176155812067012</v>
      </c>
    </row>
    <row r="108" spans="2:11" ht="15" customHeight="1" x14ac:dyDescent="0.25">
      <c r="B108" s="35"/>
      <c r="C108" s="21" t="s">
        <v>21</v>
      </c>
      <c r="D108" s="3">
        <v>14</v>
      </c>
      <c r="E108" s="18">
        <v>22</v>
      </c>
      <c r="F108" s="19">
        <v>0.12844036697247707</v>
      </c>
      <c r="G108" s="3">
        <v>15</v>
      </c>
      <c r="H108" s="18">
        <v>22</v>
      </c>
      <c r="I108" s="19">
        <v>0.15625</v>
      </c>
      <c r="J108" s="18">
        <v>-1</v>
      </c>
      <c r="K108" s="20">
        <v>18.913494451190328</v>
      </c>
    </row>
    <row r="109" spans="2:11" ht="15" customHeight="1" x14ac:dyDescent="0.25">
      <c r="B109" s="35"/>
      <c r="C109" s="21" t="s">
        <v>22</v>
      </c>
      <c r="D109" s="3">
        <v>31</v>
      </c>
      <c r="E109" s="18">
        <v>42</v>
      </c>
      <c r="F109" s="19">
        <v>0.28440366972477066</v>
      </c>
      <c r="G109" s="3">
        <v>0</v>
      </c>
      <c r="H109" s="18">
        <v>13</v>
      </c>
      <c r="I109" s="19">
        <v>0</v>
      </c>
      <c r="J109" s="18">
        <v>31</v>
      </c>
      <c r="K109" s="20">
        <v>26.726988373228703</v>
      </c>
    </row>
    <row r="110" spans="2:11" ht="15" customHeight="1" x14ac:dyDescent="0.25">
      <c r="B110" s="35"/>
      <c r="C110" s="21" t="s">
        <v>23</v>
      </c>
      <c r="D110" s="3">
        <v>0</v>
      </c>
      <c r="E110" s="18">
        <v>13</v>
      </c>
      <c r="F110" s="19">
        <v>0</v>
      </c>
      <c r="G110" s="3">
        <v>0</v>
      </c>
      <c r="H110" s="18">
        <v>13</v>
      </c>
      <c r="I110" s="19">
        <v>0</v>
      </c>
      <c r="J110" s="18">
        <v>0</v>
      </c>
      <c r="K110" s="20">
        <v>11.176155812067012</v>
      </c>
    </row>
    <row r="111" spans="2:11" ht="15" customHeight="1" x14ac:dyDescent="0.25">
      <c r="B111" s="35"/>
      <c r="C111" s="21" t="s">
        <v>24</v>
      </c>
      <c r="D111" s="3">
        <v>0</v>
      </c>
      <c r="E111" s="18">
        <v>13</v>
      </c>
      <c r="F111" s="19">
        <v>0</v>
      </c>
      <c r="G111" s="3">
        <v>0</v>
      </c>
      <c r="H111" s="18">
        <v>13</v>
      </c>
      <c r="I111" s="19">
        <v>0</v>
      </c>
      <c r="J111" s="18">
        <v>0</v>
      </c>
      <c r="K111" s="20">
        <v>11.176155812067012</v>
      </c>
    </row>
    <row r="112" spans="2:11" ht="15" customHeight="1" x14ac:dyDescent="0.25">
      <c r="B112" s="35"/>
      <c r="C112" s="21" t="s">
        <v>25</v>
      </c>
      <c r="D112" s="3">
        <v>0</v>
      </c>
      <c r="E112" s="18">
        <v>13</v>
      </c>
      <c r="F112" s="19">
        <v>0</v>
      </c>
      <c r="G112" s="3">
        <v>7</v>
      </c>
      <c r="H112" s="18">
        <v>12</v>
      </c>
      <c r="I112" s="19">
        <v>7.2916666666666671E-2</v>
      </c>
      <c r="J112" s="18">
        <v>-7</v>
      </c>
      <c r="K112" s="20">
        <v>10.754897272312542</v>
      </c>
    </row>
    <row r="113" spans="2:11" ht="15" customHeight="1" x14ac:dyDescent="0.25">
      <c r="B113" s="35"/>
      <c r="C113" s="21" t="s">
        <v>26</v>
      </c>
      <c r="D113" s="3">
        <v>2</v>
      </c>
      <c r="E113" s="18">
        <v>4</v>
      </c>
      <c r="F113" s="19">
        <v>1.834862385321101E-2</v>
      </c>
      <c r="G113" s="3">
        <v>13</v>
      </c>
      <c r="H113" s="18">
        <v>23</v>
      </c>
      <c r="I113" s="19">
        <v>0.13541666666666666</v>
      </c>
      <c r="J113" s="18">
        <v>-11</v>
      </c>
      <c r="K113" s="20">
        <v>14.191632255232525</v>
      </c>
    </row>
    <row r="114" spans="2:11" ht="15" customHeight="1" x14ac:dyDescent="0.25">
      <c r="C114" s="21"/>
      <c r="D114" s="3"/>
      <c r="E114" s="18"/>
      <c r="F114" s="19"/>
      <c r="G114" s="3"/>
      <c r="H114" s="18"/>
      <c r="I114" s="19"/>
      <c r="J114" s="18"/>
      <c r="K114" s="20"/>
    </row>
    <row r="115" spans="2:11" ht="15" customHeight="1" x14ac:dyDescent="0.25">
      <c r="C115" s="11" t="s">
        <v>9</v>
      </c>
      <c r="D115" s="3"/>
      <c r="E115" s="18"/>
      <c r="F115" s="19"/>
      <c r="G115" s="3"/>
      <c r="H115" s="18"/>
      <c r="I115" s="19"/>
      <c r="J115" s="18"/>
      <c r="K115" s="20"/>
    </row>
    <row r="116" spans="2:11" ht="15" customHeight="1" x14ac:dyDescent="0.25">
      <c r="B116" s="35"/>
      <c r="C116" s="17" t="s">
        <v>6</v>
      </c>
      <c r="D116" s="3">
        <v>109</v>
      </c>
      <c r="E116" s="18">
        <v>39.005381612251192</v>
      </c>
      <c r="F116" s="19">
        <v>1</v>
      </c>
      <c r="G116" s="3">
        <v>96</v>
      </c>
      <c r="H116" s="18">
        <v>32.589483656365253</v>
      </c>
      <c r="I116" s="19">
        <v>1</v>
      </c>
      <c r="J116" s="18">
        <v>13</v>
      </c>
      <c r="K116" s="20">
        <v>30.898532004226372</v>
      </c>
    </row>
    <row r="117" spans="2:11" ht="15" customHeight="1" x14ac:dyDescent="0.25">
      <c r="B117" s="35"/>
      <c r="C117" s="21" t="s">
        <v>10</v>
      </c>
      <c r="D117" s="3">
        <v>0</v>
      </c>
      <c r="E117" s="18">
        <v>13</v>
      </c>
      <c r="F117" s="19">
        <v>0</v>
      </c>
      <c r="G117" s="3">
        <v>0</v>
      </c>
      <c r="H117" s="18">
        <v>13</v>
      </c>
      <c r="I117" s="19">
        <v>0</v>
      </c>
      <c r="J117" s="18">
        <v>0</v>
      </c>
      <c r="K117" s="20">
        <v>11.176155812067012</v>
      </c>
    </row>
    <row r="118" spans="2:11" ht="15" customHeight="1" x14ac:dyDescent="0.25">
      <c r="B118" s="35"/>
      <c r="C118" s="21" t="s">
        <v>11</v>
      </c>
      <c r="D118" s="3">
        <v>30</v>
      </c>
      <c r="E118" s="18">
        <v>28.017851452243804</v>
      </c>
      <c r="F118" s="19">
        <v>0.27522935779816515</v>
      </c>
      <c r="G118" s="3">
        <v>94</v>
      </c>
      <c r="H118" s="18">
        <v>51.923019942988674</v>
      </c>
      <c r="I118" s="19">
        <v>0.97916666666666663</v>
      </c>
      <c r="J118" s="18">
        <v>-64</v>
      </c>
      <c r="K118" s="20">
        <v>35.866261398176292</v>
      </c>
    </row>
    <row r="119" spans="2:11" ht="15" customHeight="1" x14ac:dyDescent="0.25">
      <c r="B119" s="35"/>
      <c r="C119" s="21" t="s">
        <v>12</v>
      </c>
      <c r="D119" s="3">
        <v>79</v>
      </c>
      <c r="E119" s="18">
        <v>56.240554762555462</v>
      </c>
      <c r="F119" s="19">
        <v>0.72477064220183485</v>
      </c>
      <c r="G119" s="3">
        <v>2</v>
      </c>
      <c r="H119" s="18">
        <v>3</v>
      </c>
      <c r="I119" s="19">
        <v>2.0833333333333332E-2</v>
      </c>
      <c r="J119" s="18">
        <v>77</v>
      </c>
      <c r="K119" s="20">
        <v>34.237392924811481</v>
      </c>
    </row>
    <row r="120" spans="2:11" ht="15" customHeight="1" x14ac:dyDescent="0.25">
      <c r="C120" s="21"/>
      <c r="D120" s="3"/>
      <c r="E120" s="18"/>
      <c r="F120" s="19"/>
      <c r="G120" s="3"/>
      <c r="H120" s="18"/>
      <c r="I120" s="19"/>
      <c r="J120" s="18"/>
      <c r="K120" s="20"/>
    </row>
    <row r="121" spans="2:11" ht="15" customHeight="1" x14ac:dyDescent="0.25">
      <c r="C121" s="11" t="s">
        <v>28</v>
      </c>
      <c r="D121" s="3"/>
      <c r="E121" s="18"/>
      <c r="F121" s="19"/>
      <c r="G121" s="3"/>
      <c r="H121" s="18"/>
      <c r="I121" s="19"/>
      <c r="J121" s="18"/>
      <c r="K121" s="20"/>
    </row>
    <row r="122" spans="2:11" ht="15" customHeight="1" x14ac:dyDescent="0.25">
      <c r="C122" s="17" t="s">
        <v>6</v>
      </c>
      <c r="D122" s="3">
        <v>109</v>
      </c>
      <c r="E122" s="18">
        <v>11.045361017187259</v>
      </c>
      <c r="F122" s="19">
        <v>1</v>
      </c>
      <c r="G122" s="3">
        <v>96</v>
      </c>
      <c r="H122" s="18">
        <v>31.216856112991533</v>
      </c>
      <c r="I122" s="19">
        <v>1</v>
      </c>
      <c r="J122" s="18">
        <v>13</v>
      </c>
      <c r="K122" s="20">
        <v>20.129679134783828</v>
      </c>
    </row>
    <row r="123" spans="2:11" ht="15" customHeight="1" x14ac:dyDescent="0.25">
      <c r="B123" s="35"/>
      <c r="C123" s="21" t="s">
        <v>29</v>
      </c>
      <c r="D123" s="3">
        <v>90</v>
      </c>
      <c r="E123" s="18">
        <v>15.778285711698846</v>
      </c>
      <c r="F123" s="19">
        <v>0.82568807339449546</v>
      </c>
      <c r="G123" s="3">
        <v>42</v>
      </c>
      <c r="H123" s="18">
        <v>31.304951684997057</v>
      </c>
      <c r="I123" s="19">
        <v>0.4375</v>
      </c>
      <c r="J123" s="18">
        <v>48</v>
      </c>
      <c r="K123" s="20">
        <v>21.310908502127663</v>
      </c>
    </row>
    <row r="124" spans="2:11" ht="15" customHeight="1" x14ac:dyDescent="0.25">
      <c r="B124" s="35"/>
      <c r="C124" s="21" t="s">
        <v>30</v>
      </c>
      <c r="D124" s="3">
        <v>19</v>
      </c>
      <c r="E124" s="18">
        <v>9.0100360709599823</v>
      </c>
      <c r="F124" s="19">
        <v>0.1743119266055046</v>
      </c>
      <c r="G124" s="3">
        <v>54</v>
      </c>
      <c r="H124" s="18">
        <v>40.70626487409524</v>
      </c>
      <c r="I124" s="19">
        <v>0.5625</v>
      </c>
      <c r="J124" s="18">
        <v>-35</v>
      </c>
      <c r="K124" s="20">
        <v>25.34437382128743</v>
      </c>
    </row>
    <row r="125" spans="2:11" ht="15" customHeight="1" x14ac:dyDescent="0.25">
      <c r="C125" s="21"/>
      <c r="D125" s="3"/>
      <c r="E125" s="18"/>
      <c r="F125" s="19"/>
      <c r="G125" s="3"/>
      <c r="H125" s="18"/>
      <c r="I125" s="19"/>
      <c r="J125" s="18"/>
      <c r="K125" s="20"/>
    </row>
    <row r="126" spans="2:11" ht="15" customHeight="1" x14ac:dyDescent="0.25">
      <c r="C126" s="11" t="s">
        <v>27</v>
      </c>
      <c r="D126" s="3"/>
      <c r="E126" s="18"/>
      <c r="F126" s="19"/>
      <c r="G126" s="3"/>
      <c r="H126" s="18"/>
      <c r="I126" s="19"/>
      <c r="J126" s="18"/>
      <c r="K126" s="20"/>
    </row>
    <row r="127" spans="2:11" ht="15" customHeight="1" x14ac:dyDescent="0.25">
      <c r="C127" s="17" t="s">
        <v>6</v>
      </c>
      <c r="D127" s="3">
        <v>109</v>
      </c>
      <c r="E127" s="18">
        <v>64.296189622714039</v>
      </c>
      <c r="F127" s="19">
        <v>1</v>
      </c>
      <c r="G127" s="3">
        <v>96</v>
      </c>
      <c r="H127" s="18">
        <v>24.44950715249696</v>
      </c>
      <c r="I127" s="19">
        <v>1</v>
      </c>
      <c r="J127" s="18">
        <v>13</v>
      </c>
      <c r="K127" s="20">
        <v>41.816366783393711</v>
      </c>
    </row>
    <row r="128" spans="2:11" ht="15" customHeight="1" x14ac:dyDescent="0.25">
      <c r="B128" s="35"/>
      <c r="C128" s="21" t="s">
        <v>31</v>
      </c>
      <c r="D128" s="3">
        <v>30</v>
      </c>
      <c r="E128" s="18">
        <v>28.017851452243804</v>
      </c>
      <c r="F128" s="19">
        <v>0.27522935779816515</v>
      </c>
      <c r="G128" s="3">
        <v>94</v>
      </c>
      <c r="H128" s="18">
        <v>15.948866730899724</v>
      </c>
      <c r="I128" s="19">
        <v>0.97916666666666663</v>
      </c>
      <c r="J128" s="18">
        <v>-64</v>
      </c>
      <c r="K128" s="20">
        <v>19.598301015260223</v>
      </c>
    </row>
    <row r="129" spans="2:11" ht="15" customHeight="1" x14ac:dyDescent="0.25">
      <c r="B129" s="35"/>
      <c r="C129" s="21" t="s">
        <v>32</v>
      </c>
      <c r="D129" s="3">
        <v>72</v>
      </c>
      <c r="E129" s="18">
        <v>55.308227236099334</v>
      </c>
      <c r="F129" s="19">
        <v>0.66055045871559637</v>
      </c>
      <c r="G129" s="3">
        <v>2</v>
      </c>
      <c r="H129" s="18">
        <v>2.3263813101037414</v>
      </c>
      <c r="I129" s="19">
        <v>2.0833333333333332E-2</v>
      </c>
      <c r="J129" s="18">
        <v>70</v>
      </c>
      <c r="K129" s="20">
        <v>33.651751902846961</v>
      </c>
    </row>
    <row r="130" spans="2:11" ht="15" customHeight="1" x14ac:dyDescent="0.25">
      <c r="B130" s="35"/>
      <c r="C130" s="21" t="s">
        <v>33</v>
      </c>
      <c r="D130" s="3">
        <v>7</v>
      </c>
      <c r="E130" s="18">
        <v>11</v>
      </c>
      <c r="F130" s="19">
        <v>6.4220183486238536E-2</v>
      </c>
      <c r="G130" s="3">
        <v>0</v>
      </c>
      <c r="H130" s="18">
        <v>13</v>
      </c>
      <c r="I130" s="19">
        <v>0</v>
      </c>
      <c r="J130" s="18">
        <v>7</v>
      </c>
      <c r="K130" s="20">
        <v>10.352210556794166</v>
      </c>
    </row>
    <row r="131" spans="2:11" ht="15" customHeight="1" x14ac:dyDescent="0.25">
      <c r="B131" s="35"/>
      <c r="C131" s="23" t="s">
        <v>34</v>
      </c>
      <c r="D131" s="24">
        <v>0</v>
      </c>
      <c r="E131" s="30">
        <v>13</v>
      </c>
      <c r="F131" s="26">
        <v>0</v>
      </c>
      <c r="G131" s="24">
        <v>0</v>
      </c>
      <c r="H131" s="30">
        <v>13</v>
      </c>
      <c r="I131" s="26">
        <v>0</v>
      </c>
      <c r="J131" s="30">
        <v>0</v>
      </c>
      <c r="K131" s="25">
        <v>11.176155812067012</v>
      </c>
    </row>
    <row r="132" spans="2:11" ht="15" customHeight="1" x14ac:dyDescent="0.25">
      <c r="C132" s="36"/>
      <c r="D132" s="18"/>
      <c r="E132" s="22"/>
      <c r="F132" s="29"/>
      <c r="G132" s="18"/>
      <c r="H132" s="22"/>
      <c r="I132" s="29"/>
      <c r="J132" s="18"/>
      <c r="K132" s="37"/>
    </row>
    <row r="133" spans="2:11" ht="15" customHeight="1" x14ac:dyDescent="0.25">
      <c r="C133" s="1" t="s">
        <v>7</v>
      </c>
      <c r="D133" s="22"/>
      <c r="E133" s="22"/>
      <c r="F133" s="34"/>
      <c r="G133" s="22"/>
      <c r="H133" s="22"/>
      <c r="I133" s="34"/>
      <c r="J133" s="22"/>
      <c r="K133" s="22"/>
    </row>
    <row r="134" spans="2:11" ht="15" customHeight="1" x14ac:dyDescent="0.25">
      <c r="C134" s="1" t="s">
        <v>35</v>
      </c>
      <c r="D134" s="1"/>
      <c r="E134" s="1"/>
      <c r="F134" s="1"/>
      <c r="G134" s="1"/>
      <c r="H134" s="1"/>
      <c r="I134" s="1"/>
      <c r="J134" s="1"/>
      <c r="K134" s="1"/>
    </row>
    <row r="135" spans="2:11" ht="15" customHeight="1" x14ac:dyDescent="0.25">
      <c r="C135" s="2" t="s">
        <v>8</v>
      </c>
      <c r="D135" s="22"/>
      <c r="E135" s="22"/>
      <c r="F135" s="34"/>
      <c r="G135" s="22"/>
      <c r="H135" s="22"/>
      <c r="I135" s="34"/>
      <c r="J135" s="22"/>
      <c r="K135" s="22"/>
    </row>
    <row r="136" spans="2:11" ht="15" customHeight="1" x14ac:dyDescent="0.25">
      <c r="C136" s="1" t="s">
        <v>41</v>
      </c>
      <c r="D136" s="22"/>
      <c r="E136" s="22"/>
      <c r="F136" s="34"/>
      <c r="G136" s="22"/>
      <c r="H136" s="22"/>
      <c r="I136" s="34"/>
      <c r="J136" s="22"/>
      <c r="K136" s="22"/>
    </row>
    <row r="137" spans="2:11" ht="15" customHeight="1" x14ac:dyDescent="0.25">
      <c r="C137" s="32"/>
      <c r="D137" s="42"/>
      <c r="E137" s="42"/>
      <c r="F137" s="42"/>
      <c r="G137" s="42"/>
      <c r="H137" s="42"/>
      <c r="I137" s="42"/>
      <c r="J137" s="42"/>
      <c r="K137" s="42"/>
    </row>
    <row r="138" spans="2:11" ht="15" customHeight="1" x14ac:dyDescent="0.25">
      <c r="C138" s="32" t="str">
        <f>C3</f>
        <v>Caroline County</v>
      </c>
      <c r="D138" s="42" t="s">
        <v>36</v>
      </c>
      <c r="E138" s="42"/>
      <c r="F138" s="42"/>
      <c r="G138" s="42"/>
      <c r="H138" s="42"/>
      <c r="I138" s="42"/>
      <c r="J138" s="42"/>
      <c r="K138" s="42"/>
    </row>
    <row r="139" spans="2:11" ht="15" customHeight="1" x14ac:dyDescent="0.25">
      <c r="C139" s="33"/>
      <c r="D139" s="22"/>
      <c r="E139" s="22"/>
      <c r="F139" s="34"/>
      <c r="G139" s="22"/>
      <c r="H139" s="22"/>
      <c r="I139" s="34"/>
      <c r="J139" s="22"/>
      <c r="K139" s="22"/>
    </row>
    <row r="140" spans="2:11" ht="15" customHeight="1" x14ac:dyDescent="0.25">
      <c r="C140" s="4"/>
      <c r="D140" s="43" t="s">
        <v>0</v>
      </c>
      <c r="E140" s="44"/>
      <c r="F140" s="45"/>
      <c r="G140" s="44" t="s">
        <v>5</v>
      </c>
      <c r="H140" s="44"/>
      <c r="I140" s="44"/>
      <c r="J140" s="43" t="s">
        <v>1</v>
      </c>
      <c r="K140" s="45"/>
    </row>
    <row r="141" spans="2:11" ht="15" customHeight="1" x14ac:dyDescent="0.25">
      <c r="C141" s="5"/>
      <c r="D141" s="6" t="s">
        <v>2</v>
      </c>
      <c r="E141" s="7" t="s">
        <v>3</v>
      </c>
      <c r="F141" s="9" t="s">
        <v>4</v>
      </c>
      <c r="G141" s="27" t="s">
        <v>2</v>
      </c>
      <c r="H141" s="7" t="s">
        <v>3</v>
      </c>
      <c r="I141" s="8" t="s">
        <v>4</v>
      </c>
      <c r="J141" s="6" t="s">
        <v>2</v>
      </c>
      <c r="K141" s="10" t="s">
        <v>3</v>
      </c>
    </row>
    <row r="142" spans="2:11" ht="15" customHeight="1" x14ac:dyDescent="0.25">
      <c r="C142" s="11" t="s">
        <v>14</v>
      </c>
      <c r="D142" s="12"/>
      <c r="E142" s="13"/>
      <c r="F142" s="15"/>
      <c r="G142" s="28"/>
      <c r="H142" s="13"/>
      <c r="I142" s="14"/>
      <c r="J142" s="12"/>
      <c r="K142" s="16"/>
    </row>
    <row r="143" spans="2:11" ht="15" customHeight="1" x14ac:dyDescent="0.25">
      <c r="B143" s="35"/>
      <c r="C143" s="17" t="s">
        <v>6</v>
      </c>
      <c r="D143" s="3">
        <v>0</v>
      </c>
      <c r="E143" s="18">
        <v>50.34878350069642</v>
      </c>
      <c r="F143" s="19">
        <v>0</v>
      </c>
      <c r="G143" s="18">
        <v>0</v>
      </c>
      <c r="H143" s="18">
        <v>50.34878350069642</v>
      </c>
      <c r="I143" s="29">
        <v>0</v>
      </c>
      <c r="J143" s="3">
        <v>0</v>
      </c>
      <c r="K143" s="20">
        <v>43.285065334754769</v>
      </c>
    </row>
    <row r="144" spans="2:11" ht="15" customHeight="1" x14ac:dyDescent="0.25">
      <c r="B144" s="38"/>
      <c r="C144" s="21" t="s">
        <v>13</v>
      </c>
      <c r="D144" s="3">
        <v>0</v>
      </c>
      <c r="E144" s="18">
        <v>13</v>
      </c>
      <c r="F144" s="19">
        <v>0</v>
      </c>
      <c r="G144" s="3">
        <v>0</v>
      </c>
      <c r="H144" s="18">
        <v>13</v>
      </c>
      <c r="I144" s="19">
        <v>0</v>
      </c>
      <c r="J144" s="18">
        <v>0</v>
      </c>
      <c r="K144" s="20">
        <v>11.176155812067012</v>
      </c>
    </row>
    <row r="145" spans="2:11" ht="15" customHeight="1" x14ac:dyDescent="0.25">
      <c r="B145" s="38"/>
      <c r="C145" s="21" t="s">
        <v>15</v>
      </c>
      <c r="D145" s="3">
        <v>0</v>
      </c>
      <c r="E145" s="18">
        <v>13</v>
      </c>
      <c r="F145" s="19">
        <v>0</v>
      </c>
      <c r="G145" s="3">
        <v>0</v>
      </c>
      <c r="H145" s="18">
        <v>13</v>
      </c>
      <c r="I145" s="19">
        <v>0</v>
      </c>
      <c r="J145" s="18">
        <v>0</v>
      </c>
      <c r="K145" s="20">
        <v>11.176155812067012</v>
      </c>
    </row>
    <row r="146" spans="2:11" ht="15" customHeight="1" x14ac:dyDescent="0.25">
      <c r="B146" s="38"/>
      <c r="C146" s="21" t="s">
        <v>16</v>
      </c>
      <c r="D146" s="3">
        <v>0</v>
      </c>
      <c r="E146" s="18">
        <v>13</v>
      </c>
      <c r="F146" s="19">
        <v>0</v>
      </c>
      <c r="G146" s="3">
        <v>0</v>
      </c>
      <c r="H146" s="18">
        <v>13</v>
      </c>
      <c r="I146" s="19">
        <v>0</v>
      </c>
      <c r="J146" s="18">
        <v>0</v>
      </c>
      <c r="K146" s="20">
        <v>11.176155812067012</v>
      </c>
    </row>
    <row r="147" spans="2:11" ht="15" customHeight="1" x14ac:dyDescent="0.25">
      <c r="B147" s="38"/>
      <c r="C147" s="21" t="s">
        <v>17</v>
      </c>
      <c r="D147" s="3">
        <v>0</v>
      </c>
      <c r="E147" s="18">
        <v>13</v>
      </c>
      <c r="F147" s="19">
        <v>0</v>
      </c>
      <c r="G147" s="3">
        <v>0</v>
      </c>
      <c r="H147" s="18">
        <v>13</v>
      </c>
      <c r="I147" s="19">
        <v>0</v>
      </c>
      <c r="J147" s="18">
        <v>0</v>
      </c>
      <c r="K147" s="20">
        <v>11.176155812067012</v>
      </c>
    </row>
    <row r="148" spans="2:11" ht="15" customHeight="1" x14ac:dyDescent="0.25">
      <c r="B148" s="38"/>
      <c r="C148" s="21" t="s">
        <v>40</v>
      </c>
      <c r="D148" s="3">
        <v>0</v>
      </c>
      <c r="E148" s="18">
        <v>13</v>
      </c>
      <c r="F148" s="19">
        <v>0</v>
      </c>
      <c r="G148" s="3">
        <v>0</v>
      </c>
      <c r="H148" s="18">
        <v>13</v>
      </c>
      <c r="I148" s="19">
        <v>0</v>
      </c>
      <c r="J148" s="18">
        <v>0</v>
      </c>
      <c r="K148" s="20">
        <v>11.176155812067012</v>
      </c>
    </row>
    <row r="149" spans="2:11" ht="15" customHeight="1" x14ac:dyDescent="0.25">
      <c r="B149" s="38"/>
      <c r="C149" s="21" t="s">
        <v>18</v>
      </c>
      <c r="D149" s="3">
        <v>0</v>
      </c>
      <c r="E149" s="18">
        <v>13</v>
      </c>
      <c r="F149" s="19">
        <v>0</v>
      </c>
      <c r="G149" s="3">
        <v>0</v>
      </c>
      <c r="H149" s="18">
        <v>13</v>
      </c>
      <c r="I149" s="19">
        <v>0</v>
      </c>
      <c r="J149" s="18">
        <v>0</v>
      </c>
      <c r="K149" s="20">
        <v>11.176155812067012</v>
      </c>
    </row>
    <row r="150" spans="2:11" ht="15" customHeight="1" x14ac:dyDescent="0.25">
      <c r="B150" s="38"/>
      <c r="C150" s="21" t="s">
        <v>19</v>
      </c>
      <c r="D150" s="3">
        <v>0</v>
      </c>
      <c r="E150" s="18">
        <v>13</v>
      </c>
      <c r="F150" s="19">
        <v>0</v>
      </c>
      <c r="G150" s="3">
        <v>0</v>
      </c>
      <c r="H150" s="18">
        <v>13</v>
      </c>
      <c r="I150" s="19">
        <v>0</v>
      </c>
      <c r="J150" s="18">
        <v>0</v>
      </c>
      <c r="K150" s="20">
        <v>11.176155812067012</v>
      </c>
    </row>
    <row r="151" spans="2:11" ht="15" customHeight="1" x14ac:dyDescent="0.25">
      <c r="B151" s="38"/>
      <c r="C151" s="21" t="s">
        <v>20</v>
      </c>
      <c r="D151" s="3">
        <v>0</v>
      </c>
      <c r="E151" s="18">
        <v>13</v>
      </c>
      <c r="F151" s="19">
        <v>0</v>
      </c>
      <c r="G151" s="3">
        <v>0</v>
      </c>
      <c r="H151" s="18">
        <v>13</v>
      </c>
      <c r="I151" s="19">
        <v>0</v>
      </c>
      <c r="J151" s="18">
        <v>0</v>
      </c>
      <c r="K151" s="20">
        <v>11.176155812067012</v>
      </c>
    </row>
    <row r="152" spans="2:11" ht="15" customHeight="1" x14ac:dyDescent="0.25">
      <c r="B152" s="38"/>
      <c r="C152" s="21" t="s">
        <v>39</v>
      </c>
      <c r="D152" s="3">
        <v>0</v>
      </c>
      <c r="E152" s="18">
        <v>13</v>
      </c>
      <c r="F152" s="19">
        <v>0</v>
      </c>
      <c r="G152" s="3">
        <v>0</v>
      </c>
      <c r="H152" s="18">
        <v>13</v>
      </c>
      <c r="I152" s="19">
        <v>0</v>
      </c>
      <c r="J152" s="18">
        <v>0</v>
      </c>
      <c r="K152" s="20">
        <v>11.176155812067012</v>
      </c>
    </row>
    <row r="153" spans="2:11" ht="15" customHeight="1" x14ac:dyDescent="0.25">
      <c r="B153" s="38"/>
      <c r="C153" s="21" t="s">
        <v>21</v>
      </c>
      <c r="D153" s="3">
        <v>0</v>
      </c>
      <c r="E153" s="18">
        <v>13</v>
      </c>
      <c r="F153" s="19">
        <v>0</v>
      </c>
      <c r="G153" s="3">
        <v>0</v>
      </c>
      <c r="H153" s="18">
        <v>13</v>
      </c>
      <c r="I153" s="19">
        <v>0</v>
      </c>
      <c r="J153" s="18">
        <v>0</v>
      </c>
      <c r="K153" s="20">
        <v>11.176155812067012</v>
      </c>
    </row>
    <row r="154" spans="2:11" ht="15" customHeight="1" x14ac:dyDescent="0.25">
      <c r="B154" s="38"/>
      <c r="C154" s="21" t="s">
        <v>22</v>
      </c>
      <c r="D154" s="3">
        <v>0</v>
      </c>
      <c r="E154" s="18">
        <v>13</v>
      </c>
      <c r="F154" s="19">
        <v>0</v>
      </c>
      <c r="G154" s="3">
        <v>0</v>
      </c>
      <c r="H154" s="18">
        <v>13</v>
      </c>
      <c r="I154" s="19">
        <v>0</v>
      </c>
      <c r="J154" s="18">
        <v>0</v>
      </c>
      <c r="K154" s="20">
        <v>11.176155812067012</v>
      </c>
    </row>
    <row r="155" spans="2:11" ht="15" customHeight="1" x14ac:dyDescent="0.25">
      <c r="B155" s="38"/>
      <c r="C155" s="21" t="s">
        <v>23</v>
      </c>
      <c r="D155" s="3">
        <v>0</v>
      </c>
      <c r="E155" s="18">
        <v>13</v>
      </c>
      <c r="F155" s="19">
        <v>0</v>
      </c>
      <c r="G155" s="3">
        <v>0</v>
      </c>
      <c r="H155" s="18">
        <v>13</v>
      </c>
      <c r="I155" s="19">
        <v>0</v>
      </c>
      <c r="J155" s="18">
        <v>0</v>
      </c>
      <c r="K155" s="20">
        <v>11.176155812067012</v>
      </c>
    </row>
    <row r="156" spans="2:11" ht="15" customHeight="1" x14ac:dyDescent="0.25">
      <c r="B156" s="38"/>
      <c r="C156" s="21" t="s">
        <v>24</v>
      </c>
      <c r="D156" s="3">
        <v>0</v>
      </c>
      <c r="E156" s="18">
        <v>13</v>
      </c>
      <c r="F156" s="19">
        <v>0</v>
      </c>
      <c r="G156" s="3">
        <v>0</v>
      </c>
      <c r="H156" s="18">
        <v>13</v>
      </c>
      <c r="I156" s="19">
        <v>0</v>
      </c>
      <c r="J156" s="18">
        <v>0</v>
      </c>
      <c r="K156" s="20">
        <v>11.176155812067012</v>
      </c>
    </row>
    <row r="157" spans="2:11" ht="15" customHeight="1" x14ac:dyDescent="0.25">
      <c r="B157" s="38"/>
      <c r="C157" s="21" t="s">
        <v>25</v>
      </c>
      <c r="D157" s="3">
        <v>0</v>
      </c>
      <c r="E157" s="18">
        <v>13</v>
      </c>
      <c r="F157" s="19">
        <v>0</v>
      </c>
      <c r="G157" s="3">
        <v>0</v>
      </c>
      <c r="H157" s="18">
        <v>13</v>
      </c>
      <c r="I157" s="19">
        <v>0</v>
      </c>
      <c r="J157" s="18">
        <v>0</v>
      </c>
      <c r="K157" s="20">
        <v>11.176155812067012</v>
      </c>
    </row>
    <row r="158" spans="2:11" ht="15" customHeight="1" x14ac:dyDescent="0.25">
      <c r="B158" s="38"/>
      <c r="C158" s="21" t="s">
        <v>26</v>
      </c>
      <c r="D158" s="3">
        <v>0</v>
      </c>
      <c r="E158" s="18">
        <v>13</v>
      </c>
      <c r="F158" s="19">
        <v>0</v>
      </c>
      <c r="G158" s="3">
        <v>0</v>
      </c>
      <c r="H158" s="18">
        <v>13</v>
      </c>
      <c r="I158" s="19">
        <v>0</v>
      </c>
      <c r="J158" s="18">
        <v>0</v>
      </c>
      <c r="K158" s="20">
        <v>11.176155812067012</v>
      </c>
    </row>
    <row r="159" spans="2:11" ht="15" customHeight="1" x14ac:dyDescent="0.25">
      <c r="C159" s="21"/>
      <c r="D159" s="3"/>
      <c r="E159" s="18"/>
      <c r="F159" s="19"/>
      <c r="G159" s="3"/>
      <c r="H159" s="18"/>
      <c r="I159" s="19"/>
      <c r="J159" s="18"/>
      <c r="K159" s="20"/>
    </row>
    <row r="160" spans="2:11" ht="15" customHeight="1" x14ac:dyDescent="0.25">
      <c r="C160" s="11" t="s">
        <v>9</v>
      </c>
      <c r="D160" s="3"/>
      <c r="E160" s="18"/>
      <c r="F160" s="19"/>
      <c r="G160" s="3"/>
      <c r="H160" s="18"/>
      <c r="I160" s="19"/>
      <c r="J160" s="18"/>
      <c r="K160" s="20"/>
    </row>
    <row r="161" spans="2:11" ht="15" customHeight="1" x14ac:dyDescent="0.25">
      <c r="B161" s="35"/>
      <c r="C161" s="17" t="s">
        <v>6</v>
      </c>
      <c r="D161" s="3">
        <v>0</v>
      </c>
      <c r="E161" s="18">
        <v>13.687939512702373</v>
      </c>
      <c r="F161" s="19">
        <v>0</v>
      </c>
      <c r="G161" s="3">
        <v>0</v>
      </c>
      <c r="H161" s="18">
        <v>13.687939512702373</v>
      </c>
      <c r="I161" s="19">
        <v>0</v>
      </c>
      <c r="J161" s="18">
        <v>0</v>
      </c>
      <c r="K161" s="20">
        <v>11.767580364623873</v>
      </c>
    </row>
    <row r="162" spans="2:11" ht="15" customHeight="1" x14ac:dyDescent="0.25">
      <c r="B162" s="35"/>
      <c r="C162" s="21" t="s">
        <v>10</v>
      </c>
      <c r="D162" s="3">
        <v>0</v>
      </c>
      <c r="E162" s="18">
        <v>13</v>
      </c>
      <c r="F162" s="19">
        <v>0</v>
      </c>
      <c r="G162" s="3">
        <v>0</v>
      </c>
      <c r="H162" s="18">
        <v>13</v>
      </c>
      <c r="I162" s="19">
        <v>0</v>
      </c>
      <c r="J162" s="18">
        <v>0</v>
      </c>
      <c r="K162" s="20">
        <v>11.176155812067012</v>
      </c>
    </row>
    <row r="163" spans="2:11" ht="15" customHeight="1" x14ac:dyDescent="0.25">
      <c r="B163" s="35"/>
      <c r="C163" s="21" t="s">
        <v>11</v>
      </c>
      <c r="D163" s="3">
        <v>0</v>
      </c>
      <c r="E163" s="18">
        <v>13</v>
      </c>
      <c r="F163" s="19">
        <v>0</v>
      </c>
      <c r="G163" s="3">
        <v>0</v>
      </c>
      <c r="H163" s="18">
        <v>13</v>
      </c>
      <c r="I163" s="19">
        <v>0</v>
      </c>
      <c r="J163" s="18">
        <v>0</v>
      </c>
      <c r="K163" s="20">
        <v>11.176155812067012</v>
      </c>
    </row>
    <row r="164" spans="2:11" ht="15" customHeight="1" x14ac:dyDescent="0.25">
      <c r="B164" s="35"/>
      <c r="C164" s="21" t="s">
        <v>12</v>
      </c>
      <c r="D164" s="3">
        <v>0</v>
      </c>
      <c r="E164" s="18">
        <v>13</v>
      </c>
      <c r="F164" s="19">
        <v>0</v>
      </c>
      <c r="G164" s="3">
        <v>0</v>
      </c>
      <c r="H164" s="18">
        <v>13</v>
      </c>
      <c r="I164" s="19">
        <v>0</v>
      </c>
      <c r="J164" s="18">
        <v>0</v>
      </c>
      <c r="K164" s="20">
        <v>11.176155812067012</v>
      </c>
    </row>
    <row r="165" spans="2:11" ht="15" customHeight="1" x14ac:dyDescent="0.25">
      <c r="B165" s="35"/>
      <c r="C165" s="21"/>
      <c r="D165" s="3"/>
      <c r="E165" s="18"/>
      <c r="F165" s="19"/>
      <c r="G165" s="3"/>
      <c r="H165" s="18"/>
      <c r="I165" s="19"/>
      <c r="J165" s="18"/>
      <c r="K165" s="20"/>
    </row>
    <row r="166" spans="2:11" ht="15" customHeight="1" x14ac:dyDescent="0.25">
      <c r="B166" s="35"/>
      <c r="C166" s="11" t="s">
        <v>28</v>
      </c>
      <c r="D166" s="3"/>
      <c r="E166" s="18"/>
      <c r="F166" s="19"/>
      <c r="G166" s="3"/>
      <c r="H166" s="18"/>
      <c r="I166" s="19"/>
      <c r="J166" s="18"/>
      <c r="K166" s="20"/>
    </row>
    <row r="167" spans="2:11" ht="15" customHeight="1" x14ac:dyDescent="0.25">
      <c r="B167" s="35"/>
      <c r="C167" s="17" t="s">
        <v>6</v>
      </c>
      <c r="D167" s="3">
        <v>0</v>
      </c>
      <c r="E167" s="18">
        <v>11.176155812067012</v>
      </c>
      <c r="F167" s="19">
        <v>0</v>
      </c>
      <c r="G167" s="3">
        <v>0</v>
      </c>
      <c r="H167" s="18">
        <v>11.176155812067012</v>
      </c>
      <c r="I167" s="19">
        <v>0</v>
      </c>
      <c r="J167" s="18">
        <v>0</v>
      </c>
      <c r="K167" s="20">
        <v>9.6081891335076364</v>
      </c>
    </row>
    <row r="168" spans="2:11" ht="15" customHeight="1" x14ac:dyDescent="0.25">
      <c r="B168" s="35"/>
      <c r="C168" s="21" t="s">
        <v>29</v>
      </c>
      <c r="D168" s="3">
        <v>0</v>
      </c>
      <c r="E168" s="18">
        <v>13</v>
      </c>
      <c r="F168" s="19">
        <v>0</v>
      </c>
      <c r="G168" s="3">
        <v>0</v>
      </c>
      <c r="H168" s="18">
        <v>13</v>
      </c>
      <c r="I168" s="19">
        <v>0</v>
      </c>
      <c r="J168" s="18">
        <v>0</v>
      </c>
      <c r="K168" s="20">
        <v>11.176155812067012</v>
      </c>
    </row>
    <row r="169" spans="2:11" ht="15" customHeight="1" x14ac:dyDescent="0.25">
      <c r="B169" s="35"/>
      <c r="C169" s="21" t="s">
        <v>30</v>
      </c>
      <c r="D169" s="3">
        <v>0</v>
      </c>
      <c r="E169" s="18">
        <v>13</v>
      </c>
      <c r="F169" s="19">
        <v>0</v>
      </c>
      <c r="G169" s="3">
        <v>0</v>
      </c>
      <c r="H169" s="18">
        <v>13</v>
      </c>
      <c r="I169" s="19">
        <v>0</v>
      </c>
      <c r="J169" s="18">
        <v>0</v>
      </c>
      <c r="K169" s="20">
        <v>11.176155812067012</v>
      </c>
    </row>
    <row r="170" spans="2:11" ht="15" customHeight="1" x14ac:dyDescent="0.25">
      <c r="B170" s="35"/>
      <c r="C170" s="21"/>
      <c r="D170" s="3"/>
      <c r="E170" s="18"/>
      <c r="F170" s="19"/>
      <c r="G170" s="3"/>
      <c r="H170" s="18"/>
      <c r="I170" s="19"/>
      <c r="J170" s="18"/>
      <c r="K170" s="20"/>
    </row>
    <row r="171" spans="2:11" ht="15" customHeight="1" x14ac:dyDescent="0.25">
      <c r="B171" s="35"/>
      <c r="C171" s="11" t="s">
        <v>27</v>
      </c>
      <c r="D171" s="3"/>
      <c r="E171" s="18"/>
      <c r="F171" s="19"/>
      <c r="G171" s="3"/>
      <c r="H171" s="18"/>
      <c r="I171" s="19"/>
      <c r="J171" s="18"/>
      <c r="K171" s="20"/>
    </row>
    <row r="172" spans="2:11" ht="15" customHeight="1" x14ac:dyDescent="0.25">
      <c r="B172" s="35"/>
      <c r="C172" s="17" t="s">
        <v>6</v>
      </c>
      <c r="D172" s="3">
        <v>0</v>
      </c>
      <c r="E172" s="18">
        <v>26</v>
      </c>
      <c r="F172" s="19">
        <v>0</v>
      </c>
      <c r="G172" s="3">
        <v>0</v>
      </c>
      <c r="H172" s="18">
        <v>26</v>
      </c>
      <c r="I172" s="19">
        <v>0</v>
      </c>
      <c r="J172" s="18">
        <v>0</v>
      </c>
      <c r="K172" s="20">
        <v>22.352311624134025</v>
      </c>
    </row>
    <row r="173" spans="2:11" ht="15" customHeight="1" x14ac:dyDescent="0.25">
      <c r="B173" s="35"/>
      <c r="C173" s="21" t="s">
        <v>31</v>
      </c>
      <c r="D173" s="3">
        <v>0</v>
      </c>
      <c r="E173" s="18">
        <v>13</v>
      </c>
      <c r="F173" s="19">
        <v>0</v>
      </c>
      <c r="G173" s="3">
        <v>0</v>
      </c>
      <c r="H173" s="18">
        <v>13</v>
      </c>
      <c r="I173" s="19">
        <v>0</v>
      </c>
      <c r="J173" s="18">
        <v>0</v>
      </c>
      <c r="K173" s="20">
        <v>11.176155812067012</v>
      </c>
    </row>
    <row r="174" spans="2:11" ht="15" customHeight="1" x14ac:dyDescent="0.25">
      <c r="B174" s="35"/>
      <c r="C174" s="21" t="s">
        <v>32</v>
      </c>
      <c r="D174" s="3">
        <v>0</v>
      </c>
      <c r="E174" s="18">
        <v>13</v>
      </c>
      <c r="F174" s="19">
        <v>0</v>
      </c>
      <c r="G174" s="3">
        <v>0</v>
      </c>
      <c r="H174" s="18">
        <v>13</v>
      </c>
      <c r="I174" s="19">
        <v>0</v>
      </c>
      <c r="J174" s="18">
        <v>0</v>
      </c>
      <c r="K174" s="20">
        <v>11.176155812067012</v>
      </c>
    </row>
    <row r="175" spans="2:11" ht="15" customHeight="1" x14ac:dyDescent="0.25">
      <c r="B175" s="35"/>
      <c r="C175" s="21" t="s">
        <v>33</v>
      </c>
      <c r="D175" s="3">
        <v>0</v>
      </c>
      <c r="E175" s="18">
        <v>13</v>
      </c>
      <c r="F175" s="19">
        <v>0</v>
      </c>
      <c r="G175" s="3">
        <v>0</v>
      </c>
      <c r="H175" s="18">
        <v>13</v>
      </c>
      <c r="I175" s="19">
        <v>0</v>
      </c>
      <c r="J175" s="18">
        <v>0</v>
      </c>
      <c r="K175" s="20">
        <v>11.176155812067012</v>
      </c>
    </row>
    <row r="176" spans="2:11" ht="15" customHeight="1" x14ac:dyDescent="0.25">
      <c r="B176" s="35"/>
      <c r="C176" s="23" t="s">
        <v>34</v>
      </c>
      <c r="D176" s="24">
        <v>0</v>
      </c>
      <c r="E176" s="30">
        <v>13</v>
      </c>
      <c r="F176" s="26">
        <v>0</v>
      </c>
      <c r="G176" s="24">
        <v>0</v>
      </c>
      <c r="H176" s="30">
        <v>13</v>
      </c>
      <c r="I176" s="26">
        <v>0</v>
      </c>
      <c r="J176" s="30">
        <v>0</v>
      </c>
      <c r="K176" s="25">
        <v>11.176155812067012</v>
      </c>
    </row>
    <row r="177" spans="3:11" ht="15" customHeight="1" x14ac:dyDescent="0.25">
      <c r="C177" s="36"/>
      <c r="D177" s="18"/>
      <c r="E177" s="22"/>
      <c r="F177" s="29"/>
      <c r="G177" s="18"/>
      <c r="H177" s="22"/>
      <c r="I177" s="29"/>
      <c r="J177" s="18"/>
      <c r="K177" s="37"/>
    </row>
    <row r="178" spans="3:11" ht="15" customHeight="1" x14ac:dyDescent="0.25">
      <c r="C178" s="1" t="s">
        <v>7</v>
      </c>
      <c r="D178" s="22"/>
      <c r="E178" s="22"/>
      <c r="F178" s="34"/>
      <c r="G178" s="22"/>
      <c r="H178" s="22"/>
      <c r="I178" s="34"/>
      <c r="J178" s="22"/>
      <c r="K178" s="22"/>
    </row>
    <row r="179" spans="3:11" ht="15" customHeight="1" x14ac:dyDescent="0.25">
      <c r="C179" s="1" t="s">
        <v>35</v>
      </c>
      <c r="D179" s="1"/>
      <c r="E179" s="1"/>
      <c r="F179" s="1"/>
      <c r="G179" s="1"/>
      <c r="H179" s="1"/>
      <c r="I179" s="1"/>
      <c r="J179" s="1"/>
      <c r="K179" s="1"/>
    </row>
    <row r="180" spans="3:11" ht="15" customHeight="1" x14ac:dyDescent="0.25">
      <c r="C180" s="2" t="s">
        <v>8</v>
      </c>
      <c r="D180" s="22"/>
      <c r="E180" s="22"/>
      <c r="F180" s="34"/>
      <c r="G180" s="22"/>
      <c r="H180" s="22"/>
      <c r="I180" s="34"/>
      <c r="J180" s="22"/>
      <c r="K180" s="22"/>
    </row>
    <row r="181" spans="3:11" ht="15" customHeight="1" x14ac:dyDescent="0.25">
      <c r="C181" s="1" t="s">
        <v>41</v>
      </c>
      <c r="D181" s="22"/>
      <c r="E181" s="22"/>
      <c r="F181" s="34"/>
      <c r="G181" s="22"/>
      <c r="H181" s="22"/>
      <c r="I181" s="34"/>
      <c r="J181" s="22"/>
      <c r="K181" s="22"/>
    </row>
  </sheetData>
  <mergeCells count="20">
    <mergeCell ref="D2:K2"/>
    <mergeCell ref="D5:F5"/>
    <mergeCell ref="G5:I5"/>
    <mergeCell ref="J5:K5"/>
    <mergeCell ref="D3:K3"/>
    <mergeCell ref="D47:K47"/>
    <mergeCell ref="D48:K48"/>
    <mergeCell ref="D50:F50"/>
    <mergeCell ref="G50:I50"/>
    <mergeCell ref="J50:K50"/>
    <mergeCell ref="D92:K92"/>
    <mergeCell ref="D93:K93"/>
    <mergeCell ref="D95:F95"/>
    <mergeCell ref="G95:I95"/>
    <mergeCell ref="J95:K95"/>
    <mergeCell ref="D137:K137"/>
    <mergeCell ref="D138:K138"/>
    <mergeCell ref="D140:F140"/>
    <mergeCell ref="G140:I140"/>
    <mergeCell ref="J140:K140"/>
  </mergeCells>
  <pageMargins left="0.7" right="0.7" top="0.5" bottom="0.5" header="0.3" footer="0.3"/>
  <pageSetup scale="75" fitToHeight="0" orientation="landscape" r:id="rId1"/>
  <rowBreaks count="3" manualBreakCount="3">
    <brk id="46" min="2" max="10" man="1"/>
    <brk id="91" min="2" max="10" man="1"/>
    <brk id="136" min="2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7FD7C7-0A6C-4A10-8FD5-173119B4A978}"/>
</file>

<file path=customXml/itemProps2.xml><?xml version="1.0" encoding="utf-8"?>
<ds:datastoreItem xmlns:ds="http://schemas.openxmlformats.org/officeDocument/2006/customXml" ds:itemID="{CFFCDC8E-1981-433B-B698-6F34FFEC97BB}"/>
</file>

<file path=customXml/itemProps3.xml><?xml version="1.0" encoding="utf-8"?>
<ds:datastoreItem xmlns:ds="http://schemas.openxmlformats.org/officeDocument/2006/customXml" ds:itemID="{BC6D02FF-4134-46C6-B57C-37CCA7A825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William Kiskowski</cp:lastModifiedBy>
  <cp:lastPrinted>2018-10-02T14:56:30Z</cp:lastPrinted>
  <dcterms:created xsi:type="dcterms:W3CDTF">2013-04-04T21:18:01Z</dcterms:created>
  <dcterms:modified xsi:type="dcterms:W3CDTF">2019-02-12T20:17:46Z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