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E21" i="1" l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I32" i="7"/>
  <c r="H32" i="7"/>
  <c r="D32" i="7"/>
  <c r="I31" i="7"/>
  <c r="H31" i="7"/>
  <c r="D31" i="7"/>
  <c r="I30" i="7"/>
  <c r="H30" i="7"/>
  <c r="D30" i="7"/>
  <c r="I29" i="7"/>
  <c r="H29" i="7"/>
  <c r="D29" i="7"/>
  <c r="I28" i="7"/>
  <c r="H28" i="7"/>
  <c r="D28" i="7"/>
  <c r="I27" i="7"/>
  <c r="H27" i="7"/>
  <c r="D27" i="7"/>
  <c r="I26" i="7"/>
  <c r="H26" i="7"/>
  <c r="D26" i="7"/>
  <c r="I25" i="7"/>
  <c r="H25" i="7"/>
  <c r="D25" i="7"/>
  <c r="I24" i="7"/>
  <c r="H24" i="7"/>
  <c r="D24" i="7"/>
  <c r="I23" i="7"/>
  <c r="H23" i="7"/>
  <c r="D23" i="7"/>
  <c r="I22" i="7"/>
  <c r="H22" i="7"/>
  <c r="D22" i="7"/>
  <c r="I21" i="7"/>
  <c r="H21" i="7"/>
  <c r="D21" i="7"/>
  <c r="I20" i="7"/>
  <c r="H20" i="7"/>
  <c r="D20" i="7"/>
  <c r="I19" i="7"/>
  <c r="H19" i="7"/>
  <c r="D19" i="7"/>
  <c r="I18" i="7"/>
  <c r="H18" i="7"/>
  <c r="D18" i="7"/>
  <c r="I17" i="7"/>
  <c r="H17" i="7"/>
  <c r="D17" i="7"/>
  <c r="I16" i="7"/>
  <c r="H16" i="7"/>
  <c r="D16" i="7"/>
  <c r="I15" i="7"/>
  <c r="H15" i="7"/>
  <c r="D15" i="7"/>
  <c r="I14" i="7"/>
  <c r="H14" i="7"/>
  <c r="D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H32" i="1" l="1"/>
  <c r="H30" i="1"/>
  <c r="H28" i="1"/>
  <c r="H26" i="1"/>
  <c r="H24" i="1"/>
  <c r="H22" i="1"/>
  <c r="I31" i="1"/>
  <c r="I29" i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D11" i="7"/>
  <c r="I10" i="7"/>
  <c r="H10" i="7"/>
  <c r="D10" i="7"/>
  <c r="I9" i="7"/>
  <c r="H9" i="7"/>
  <c r="D9" i="7"/>
  <c r="I8" i="7"/>
  <c r="H8" i="7"/>
  <c r="D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F39" i="1"/>
  <c r="E39" i="1"/>
  <c r="F38" i="1"/>
  <c r="E38" i="1"/>
  <c r="F37" i="1"/>
  <c r="E37" i="1"/>
  <c r="F36" i="1"/>
  <c r="E36" i="1"/>
  <c r="F35" i="1"/>
  <c r="E35" i="1"/>
  <c r="G35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C39" i="1"/>
  <c r="B39" i="1"/>
  <c r="C38" i="1"/>
  <c r="B38" i="1"/>
  <c r="C37" i="1"/>
  <c r="B37" i="1"/>
  <c r="C36" i="1"/>
  <c r="B36" i="1"/>
  <c r="D36" i="1" s="1"/>
  <c r="C35" i="1"/>
  <c r="B35" i="1"/>
  <c r="D35" i="1" s="1"/>
  <c r="B15" i="1"/>
  <c r="C15" i="1"/>
  <c r="B16" i="1"/>
  <c r="C16" i="1"/>
  <c r="B17" i="1"/>
  <c r="C17" i="1"/>
  <c r="B18" i="1"/>
  <c r="C18" i="1"/>
  <c r="B19" i="1"/>
  <c r="C19" i="1"/>
  <c r="B20" i="1"/>
  <c r="C20" i="1"/>
  <c r="C14" i="1"/>
  <c r="B14" i="1"/>
  <c r="H39" i="7"/>
  <c r="D39" i="7"/>
  <c r="H38" i="7"/>
  <c r="D38" i="7"/>
  <c r="H37" i="7"/>
  <c r="D37" i="7"/>
  <c r="H36" i="7"/>
  <c r="D36" i="7"/>
  <c r="H35" i="7"/>
  <c r="D35" i="7"/>
  <c r="I39" i="7"/>
  <c r="I38" i="7"/>
  <c r="I37" i="7"/>
  <c r="I36" i="7"/>
  <c r="I35" i="7"/>
  <c r="I39" i="6"/>
  <c r="I38" i="6"/>
  <c r="I37" i="6"/>
  <c r="I36" i="6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6" i="1" s="1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I36" i="1" l="1"/>
  <c r="I39" i="1"/>
  <c r="G14" i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B8" i="1" l="1"/>
  <c r="D8" i="1" s="1"/>
  <c r="B9" i="1"/>
  <c r="B10" i="1"/>
  <c r="B11" i="1"/>
  <c r="D10" i="1" l="1"/>
  <c r="D11" i="1"/>
  <c r="D9" i="1"/>
  <c r="F11" i="1"/>
  <c r="F10" i="1"/>
  <c r="F9" i="1"/>
  <c r="F8" i="1"/>
  <c r="C9" i="1"/>
  <c r="C10" i="1"/>
  <c r="C11" i="1"/>
  <c r="C8" i="1"/>
  <c r="E11" i="1"/>
  <c r="E10" i="1"/>
  <c r="E9" i="1"/>
  <c r="E8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<sst xmlns="http://schemas.openxmlformats.org/spreadsheetml/2006/main" count="127" uniqueCount="49">
  <si>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</si>
  <si>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</si>
  <si>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</si>
  <si>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</si>
  <si>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</si>
  <si>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</si>
  <si>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</si>
  <si>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</si>
  <si>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</si>
  <si>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</si>
  <si>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</si>
  <si>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</si>
  <si>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</si>
  <si>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</si>
  <si>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</si>
  <si>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</si>
  <si>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</si>
  <si>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</si>
  <si>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</si>
  <si>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</si>
  <si>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</si>
  <si>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</si>
  <si>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</si>
  <si>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</si>
  <si>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</si>
  <si>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</si>
  <si>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</si>
  <si>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</si>
  <si>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</si>
  <si>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</si>
  <si>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</si>
  <si>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</si>
  <si>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</si>
  <si>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</si>
  <si>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</si>
  <si>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</si>
  <si>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</si>
  <si>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</si>
  <si>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</si>
  <si>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</si>
  <si>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</si>
  <si>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</si>
  <si>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</si>
  <si>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</si>
  <si>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Western Maryland Region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</si>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</sst>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B3" sqref="B3:I3"/>
    </sheetView>
  </sheetViews>
  <sheetFormatPr defaultRowHeight="14.4" x14ac:dyDescent="0.3"/>
  <cols>
    <col min="1" max="1" width="48" customWidth="1"/>
    <col min="2" max="9" width="13.109375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12910</v>
      </c>
      <c r="C8" s="18">
        <f>((SQRT((Intra!C8/1.645)^2+(Inter!C8/1.645)^2+(Foreign!C8/1.645)^2))*1.645)</f>
        <v>994.28466748713356</v>
      </c>
      <c r="D8" s="19">
        <f t="shared" ref="D8:D11" si="0">B8/B$8</f>
        <v>1</v>
      </c>
      <c r="E8" s="17">
        <f>Intra!E8+Inter!E8+Foreign!E8</f>
        <v>9121</v>
      </c>
      <c r="F8" s="18">
        <f>((SQRT((Intra!F8/1.645)^2+(Inter!F8/1.645)^2+(Foreign!F8/1.645)^2))*1.645)</f>
        <v>909.55483616987044</v>
      </c>
      <c r="G8" s="19">
        <f>E8/E$8</f>
        <v>1</v>
      </c>
      <c r="H8" s="38">
        <f>Intra!H8+Inter!H8+Foreign!H8</f>
        <v>3789</v>
      </c>
      <c r="I8" s="39">
        <f>((SQRT((Intra!I8/1.645)^2+(Inter!I8/1.645)^2+(Foreign!I8/1.645)^2))*1.645)</f>
        <v>1347.550370116086</v>
      </c>
      <c r="K8" s="6"/>
    </row>
    <row r="9" spans="1:11" x14ac:dyDescent="0.3">
      <c r="A9" s="32" t="s">
        <v>18</v>
      </c>
      <c r="B9" s="17">
        <f>Intra!B9+Inter!B9+Foreign!B9</f>
        <v>11474</v>
      </c>
      <c r="C9" s="18">
        <f>((SQRT((Intra!C9/1.645)^2+(Inter!C9/1.645)^2+(Foreign!C9/1.645)^2))*1.645)</f>
        <v>952.76177505187513</v>
      </c>
      <c r="D9" s="19">
        <f t="shared" si="0"/>
        <v>0.8887683965917893</v>
      </c>
      <c r="E9" s="17">
        <f>Intra!E9+Inter!E9+Foreign!E9</f>
        <v>8428</v>
      </c>
      <c r="F9" s="18">
        <f>((SQRT((Intra!F9/1.645)^2+(Inter!F9/1.645)^2+(Foreign!F9/1.645)^2))*1.645)</f>
        <v>873.22963760971834</v>
      </c>
      <c r="G9" s="19">
        <f>E9/E$8</f>
        <v>0.92402148887183422</v>
      </c>
      <c r="H9" s="38">
        <f>Intra!H9+Inter!H9+Foreign!H9</f>
        <v>3046</v>
      </c>
      <c r="I9" s="39">
        <f>((SQRT((Intra!I9/1.645)^2+(Inter!I9/1.645)^2+(Foreign!I9/1.645)^2))*1.645)</f>
        <v>1292.3950634384209</v>
      </c>
      <c r="K9" s="6"/>
    </row>
    <row r="10" spans="1:11" ht="28.8" x14ac:dyDescent="0.3">
      <c r="A10" s="32" t="s">
        <v>19</v>
      </c>
      <c r="B10" s="17">
        <f>Intra!B10+Inter!B10+Foreign!B10</f>
        <v>991</v>
      </c>
      <c r="C10" s="18">
        <f>((SQRT((Intra!C10/1.645)^2+(Inter!C10/1.645)^2+(Foreign!C10/1.645)^2))*1.645)</f>
        <v>235.3720459187964</v>
      </c>
      <c r="D10" s="19">
        <f t="shared" si="0"/>
        <v>7.6762199845081328E-2</v>
      </c>
      <c r="E10" s="17">
        <f>Intra!E10+Inter!E10+Foreign!E10</f>
        <v>506</v>
      </c>
      <c r="F10" s="18">
        <f>((SQRT((Intra!F10/1.645)^2+(Inter!F10/1.645)^2+(Foreign!F10/1.645)^2))*1.645)</f>
        <v>237.41314201197875</v>
      </c>
      <c r="G10" s="19">
        <f>E10/E$8</f>
        <v>5.5476373204692467E-2</v>
      </c>
      <c r="H10" s="38">
        <f>Intra!H10+Inter!H10+Foreign!H10</f>
        <v>485</v>
      </c>
      <c r="I10" s="39">
        <f>((SQRT((Intra!I10/1.645)^2+(Inter!I10/1.645)^2+(Foreign!I10/1.645)^2))*1.645)</f>
        <v>334.31272784624878</v>
      </c>
      <c r="K10" s="6"/>
    </row>
    <row r="11" spans="1:11" ht="28.8" x14ac:dyDescent="0.3">
      <c r="A11" s="32" t="s">
        <v>20</v>
      </c>
      <c r="B11" s="17">
        <f>Intra!B11+Inter!B11+Foreign!B11</f>
        <v>445</v>
      </c>
      <c r="C11" s="18">
        <f>((SQRT((Intra!C11/1.645)^2+(Inter!C11/1.645)^2+(Foreign!C11/1.645)^2))*1.645)</f>
        <v>157.92086625902229</v>
      </c>
      <c r="D11" s="19">
        <f t="shared" si="0"/>
        <v>3.4469403563129358E-2</v>
      </c>
      <c r="E11" s="17">
        <f>Intra!E11+Inter!E11+Foreign!E11</f>
        <v>187</v>
      </c>
      <c r="F11" s="18">
        <f>((SQRT((Intra!F11/1.645)^2+(Inter!F11/1.645)^2+(Foreign!F11/1.645)^2))*1.645)</f>
        <v>96.166522241370473</v>
      </c>
      <c r="G11" s="19">
        <f>E11/E$8</f>
        <v>2.0502137923473305E-2</v>
      </c>
      <c r="H11" s="38">
        <f>Intra!H11+Inter!H11+Foreign!H11</f>
        <v>258</v>
      </c>
      <c r="I11" s="39">
        <f>((SQRT((Intra!I11/1.645)^2+(Inter!I11/1.645)^2+(Foreign!I11/1.645)^2))*1.645)</f>
        <v>184.89726877377069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13445</v>
      </c>
      <c r="C14" s="18">
        <f>((SQRT((Intra!C14/1.645)^2+(Inter!C14/1.645)^2+(Foreign!C14/1.645)^2))*1.645)</f>
        <v>968.23344292582669</v>
      </c>
      <c r="D14" s="19">
        <f>B14/B$14</f>
        <v>1</v>
      </c>
      <c r="E14" s="17">
        <f>Intra!E14+Inter!E14+Foreign!E14</f>
        <v>9688</v>
      </c>
      <c r="F14" s="18">
        <f>((SQRT((Intra!F14/1.645)^2+(Inter!F14/1.645)^2+(Foreign!F14/1.645)^2))*1.645)</f>
        <v>942.06793810213082</v>
      </c>
      <c r="G14" s="19">
        <f>E14/E$14</f>
        <v>1</v>
      </c>
      <c r="H14" s="17">
        <f>Intra!H14+Inter!H14+Foreign!H14</f>
        <v>3757</v>
      </c>
      <c r="I14" s="22">
        <f>((SQRT((Intra!I14/1.645)^2+(Inter!I14/1.645)^2+(Foreign!I14/1.645)^2))*1.645)</f>
        <v>1350.9137648273484</v>
      </c>
    </row>
    <row r="15" spans="1:11" ht="28.8" x14ac:dyDescent="0.3">
      <c r="A15" s="20" t="s">
        <v>21</v>
      </c>
      <c r="B15" s="17">
        <f>Intra!B15+Inter!B15+Foreign!B15</f>
        <v>5002</v>
      </c>
      <c r="C15" s="18">
        <f>((SQRT((Intra!C15/1.645)^2+(Inter!C15/1.645)^2+(Foreign!C15/1.645)^2))*1.645)</f>
        <v>606</v>
      </c>
      <c r="D15" s="19">
        <f>B15/B$14</f>
        <v>0.37203421346225363</v>
      </c>
      <c r="E15" s="17">
        <f>Intra!E15+Inter!E15+Foreign!E15</f>
        <v>2979</v>
      </c>
      <c r="F15" s="18">
        <f>((SQRT((Intra!F15/1.645)^2+(Inter!F15/1.645)^2+(Foreign!F15/1.645)^2))*1.645)</f>
        <v>505</v>
      </c>
      <c r="G15" s="19">
        <f>E15/E$14</f>
        <v>0.30749380677126342</v>
      </c>
      <c r="H15" s="17">
        <f>Intra!H15+Inter!H15+Foreign!H15</f>
        <v>2023</v>
      </c>
      <c r="I15" s="22">
        <f>((SQRT((Intra!I15/1.645)^2+(Inter!I15/1.645)^2+(Foreign!I15/1.645)^2))*1.645)</f>
        <v>788.83521726657204</v>
      </c>
    </row>
    <row r="16" spans="1:11" ht="28.8" x14ac:dyDescent="0.3">
      <c r="A16" s="20" t="s">
        <v>22</v>
      </c>
      <c r="B16" s="17">
        <f>Intra!B16+Inter!B16+Foreign!B16</f>
        <v>2135</v>
      </c>
      <c r="C16" s="18">
        <f>((SQRT((Intra!C16/1.645)^2+(Inter!C16/1.645)^2+(Foreign!C16/1.645)^2))*1.645)</f>
        <v>410.05487437658883</v>
      </c>
      <c r="D16" s="19">
        <f t="shared" ref="D16:D20" si="1">B16/B$14</f>
        <v>0.15879509111193751</v>
      </c>
      <c r="E16" s="17">
        <f>Intra!E16+Inter!E16+Foreign!E16</f>
        <v>1098</v>
      </c>
      <c r="F16" s="18">
        <f>((SQRT((Intra!F16/1.645)^2+(Inter!F16/1.645)^2+(Foreign!F16/1.645)^2))*1.645)</f>
        <v>297</v>
      </c>
      <c r="G16" s="19">
        <f t="shared" ref="G16:G20" si="2">E16/E$14</f>
        <v>0.11333608587943848</v>
      </c>
      <c r="H16" s="17">
        <f>Intra!H16+Inter!H16+Foreign!H16</f>
        <v>1037</v>
      </c>
      <c r="I16" s="22">
        <f>((SQRT((Intra!I16/1.645)^2+(Inter!I16/1.645)^2+(Foreign!I16/1.645)^2))*1.645)</f>
        <v>506.31413174036533</v>
      </c>
    </row>
    <row r="17" spans="1:9" ht="28.8" x14ac:dyDescent="0.3">
      <c r="A17" s="20" t="s">
        <v>23</v>
      </c>
      <c r="B17" s="17">
        <f>Intra!B17+Inter!B17+Foreign!B17</f>
        <v>1402</v>
      </c>
      <c r="C17" s="18">
        <f>((SQRT((Intra!C17/1.645)^2+(Inter!C17/1.645)^2+(Foreign!C17/1.645)^2))*1.645)</f>
        <v>289</v>
      </c>
      <c r="D17" s="19">
        <f t="shared" si="1"/>
        <v>0.10427668278170324</v>
      </c>
      <c r="E17" s="17">
        <f>Intra!E17+Inter!E17+Foreign!E17</f>
        <v>2178</v>
      </c>
      <c r="F17" s="18">
        <f>((SQRT((Intra!F17/1.645)^2+(Inter!F17/1.645)^2+(Foreign!F17/1.645)^2))*1.645)</f>
        <v>573</v>
      </c>
      <c r="G17" s="19">
        <f t="shared" si="2"/>
        <v>0.22481420313790257</v>
      </c>
      <c r="H17" s="17">
        <f>Intra!H17+Inter!H17+Foreign!H17</f>
        <v>-776</v>
      </c>
      <c r="I17" s="22">
        <f>((SQRT((Intra!I17/1.645)^2+(Inter!I17/1.645)^2+(Foreign!I17/1.645)^2))*1.645)</f>
        <v>641.75540511942722</v>
      </c>
    </row>
    <row r="18" spans="1:9" ht="28.8" x14ac:dyDescent="0.3">
      <c r="A18" s="20" t="s">
        <v>24</v>
      </c>
      <c r="B18" s="17">
        <f>Intra!B18+Inter!B18+Foreign!B18</f>
        <v>3670</v>
      </c>
      <c r="C18" s="18">
        <f>((SQRT((Intra!C18/1.645)^2+(Inter!C18/1.645)^2+(Foreign!C18/1.645)^2))*1.645)</f>
        <v>451.46096176746005</v>
      </c>
      <c r="D18" s="19">
        <f t="shared" si="1"/>
        <v>0.27296392711044998</v>
      </c>
      <c r="E18" s="17">
        <f>Intra!E18+Inter!E18+Foreign!E18</f>
        <v>3056</v>
      </c>
      <c r="F18" s="18">
        <f>((SQRT((Intra!F18/1.645)^2+(Inter!F18/1.645)^2+(Foreign!F18/1.645)^2))*1.645)</f>
        <v>444.07206622349037</v>
      </c>
      <c r="G18" s="19">
        <f t="shared" si="2"/>
        <v>0.31544178364987613</v>
      </c>
      <c r="H18" s="17">
        <f>Intra!H18+Inter!H18+Foreign!H18</f>
        <v>614</v>
      </c>
      <c r="I18" s="22">
        <f>((SQRT((Intra!I18/1.645)^2+(Inter!I18/1.645)^2+(Foreign!I18/1.645)^2))*1.645)</f>
        <v>633.25903072913218</v>
      </c>
    </row>
    <row r="19" spans="1:9" x14ac:dyDescent="0.3">
      <c r="A19" s="20" t="s">
        <v>25</v>
      </c>
      <c r="B19" s="17">
        <f>Intra!B19+Inter!B19+Foreign!B19</f>
        <v>0</v>
      </c>
      <c r="C19" s="18">
        <f>((SQRT((Intra!C19/1.645)^2+(Inter!C19/1.645)^2+(Foreign!C19/1.645)^2))*1.645)</f>
        <v>0</v>
      </c>
      <c r="D19" s="19">
        <f t="shared" si="1"/>
        <v>0</v>
      </c>
      <c r="E19" s="17">
        <f>Intra!E19+Inter!E19+Foreign!E19</f>
        <v>0</v>
      </c>
      <c r="F19" s="18">
        <f>((SQRT((Intra!F19/1.645)^2+(Inter!F19/1.645)^2+(Foreign!F19/1.645)^2))*1.645)</f>
        <v>0</v>
      </c>
      <c r="G19" s="19">
        <f t="shared" si="2"/>
        <v>0</v>
      </c>
      <c r="H19" s="17">
        <f>Intra!H19+Inter!H19+Foreign!H19</f>
        <v>0</v>
      </c>
      <c r="I19" s="22">
        <f>((SQRT((Intra!I19/1.645)^2+(Inter!I19/1.645)^2+(Foreign!I19/1.645)^2))*1.645)</f>
        <v>0</v>
      </c>
    </row>
    <row r="20" spans="1:9" x14ac:dyDescent="0.3">
      <c r="A20" s="20" t="s">
        <v>26</v>
      </c>
      <c r="B20" s="17">
        <f>Intra!B20+Inter!B20+Foreign!B20</f>
        <v>82</v>
      </c>
      <c r="C20" s="18">
        <f>((SQRT((Intra!C20/1.645)^2+(Inter!C20/1.645)^2+(Foreign!C20/1.645)^2))*1.645)</f>
        <v>83.93449827097318</v>
      </c>
      <c r="D20" s="19">
        <f t="shared" si="1"/>
        <v>6.0989215321680919E-3</v>
      </c>
      <c r="E20" s="17">
        <f>Intra!E20+Inter!E20+Foreign!E20</f>
        <v>42</v>
      </c>
      <c r="F20" s="18">
        <f>((SQRT((Intra!F20/1.645)^2+(Inter!F20/1.645)^2+(Foreign!F20/1.645)^2))*1.645)</f>
        <v>60.406953242155829</v>
      </c>
      <c r="G20" s="19">
        <f t="shared" si="2"/>
        <v>4.335260115606936E-3</v>
      </c>
      <c r="H20" s="17">
        <f>Intra!H20+Inter!H20+Foreign!H20</f>
        <v>40</v>
      </c>
      <c r="I20" s="22">
        <f>((SQRT((Intra!I20/1.645)^2+(Inter!I20/1.645)^2+(Foreign!I20/1.645)^2))*1.645)</f>
        <v>103.41179816636011</v>
      </c>
    </row>
    <row r="21" spans="1:9" s="5" customFormat="1" x14ac:dyDescent="0.3">
      <c r="A21" s="20" t="s">
        <v>27</v>
      </c>
      <c r="B21" s="17">
        <f>Intra!B21+Inter!B21+Foreign!B21</f>
        <v>250</v>
      </c>
      <c r="C21" s="18">
        <f>((SQRT((Intra!C21/1.645)^2+(Inter!C21/1.645)^2+(Foreign!C21/1.645)^2))*1.645)</f>
        <v>133.67871932360814</v>
      </c>
      <c r="D21" s="19">
        <f t="shared" ref="D21:D32" si="3">B21/B$14</f>
        <v>1.859427296392711E-2</v>
      </c>
      <c r="E21" s="17">
        <f>Intra!E21+Inter!E21+Foreign!E21</f>
        <v>27</v>
      </c>
      <c r="F21" s="18">
        <f>((SQRT((Intra!F21/1.645)^2+(Inter!F21/1.645)^2+(Foreign!F21/1.645)^2))*1.645)</f>
        <v>34.438350715445125</v>
      </c>
      <c r="G21" s="19">
        <f t="shared" ref="G21:G32" si="4">E21/E$14</f>
        <v>2.786952931461602E-3</v>
      </c>
      <c r="H21" s="17">
        <f>Intra!H21+Inter!H21+Foreign!H21</f>
        <v>223</v>
      </c>
      <c r="I21" s="22">
        <f>((SQRT((Intra!I21/1.645)^2+(Inter!I21/1.645)^2+(Foreign!I21/1.645)^2))*1.645)</f>
        <v>138.0434714138992</v>
      </c>
    </row>
    <row r="22" spans="1:9" s="5" customFormat="1" ht="28.8" x14ac:dyDescent="0.3">
      <c r="A22" s="20" t="s">
        <v>28</v>
      </c>
      <c r="B22" s="17">
        <f>Intra!B22+Inter!B22+Foreign!B22</f>
        <v>56</v>
      </c>
      <c r="C22" s="18">
        <f>((SQRT((Intra!C22/1.645)^2+(Inter!C22/1.645)^2+(Foreign!C22/1.645)^2))*1.645)</f>
        <v>45.836666545463359</v>
      </c>
      <c r="D22" s="19">
        <f t="shared" si="3"/>
        <v>4.1651171439196725E-3</v>
      </c>
      <c r="E22" s="17">
        <f>Intra!E22+Inter!E22+Foreign!E22</f>
        <v>50</v>
      </c>
      <c r="F22" s="18">
        <f>((SQRT((Intra!F22/1.645)^2+(Inter!F22/1.645)^2+(Foreign!F22/1.645)^2))*1.645)</f>
        <v>60.835844697020512</v>
      </c>
      <c r="G22" s="19">
        <f t="shared" si="4"/>
        <v>5.1610239471511152E-3</v>
      </c>
      <c r="H22" s="17">
        <f>Intra!H22+Inter!H22+Foreign!H22</f>
        <v>6</v>
      </c>
      <c r="I22" s="22">
        <f>((SQRT((Intra!I22/1.645)^2+(Inter!I22/1.645)^2+(Foreign!I22/1.645)^2))*1.645)</f>
        <v>76.170860570168173</v>
      </c>
    </row>
    <row r="23" spans="1:9" s="5" customFormat="1" x14ac:dyDescent="0.3">
      <c r="A23" s="20" t="s">
        <v>29</v>
      </c>
      <c r="B23" s="17">
        <f>Intra!B23+Inter!B23+Foreign!B23</f>
        <v>175</v>
      </c>
      <c r="C23" s="18">
        <f>((SQRT((Intra!C23/1.645)^2+(Inter!C23/1.645)^2+(Foreign!C23/1.645)^2))*1.645)</f>
        <v>181.99450541156455</v>
      </c>
      <c r="D23" s="19">
        <f t="shared" si="3"/>
        <v>1.3015991074748977E-2</v>
      </c>
      <c r="E23" s="17">
        <f>Intra!E23+Inter!E23+Foreign!E23</f>
        <v>15</v>
      </c>
      <c r="F23" s="18">
        <f>((SQRT((Intra!F23/1.645)^2+(Inter!F23/1.645)^2+(Foreign!F23/1.645)^2))*1.645)</f>
        <v>24</v>
      </c>
      <c r="G23" s="19">
        <f t="shared" si="4"/>
        <v>1.5483071841453345E-3</v>
      </c>
      <c r="H23" s="17">
        <f>Intra!H23+Inter!H23+Foreign!H23</f>
        <v>160</v>
      </c>
      <c r="I23" s="22">
        <f>((SQRT((Intra!I23/1.645)^2+(Inter!I23/1.645)^2+(Foreign!I23/1.645)^2))*1.645)</f>
        <v>183.57015007892758</v>
      </c>
    </row>
    <row r="24" spans="1:9" s="5" customFormat="1" x14ac:dyDescent="0.3">
      <c r="A24" s="20" t="s">
        <v>30</v>
      </c>
      <c r="B24" s="17">
        <f>Intra!B24+Inter!B24+Foreign!B24</f>
        <v>45</v>
      </c>
      <c r="C24" s="18">
        <f>((SQRT((Intra!C24/1.645)^2+(Inter!C24/1.645)^2+(Foreign!C24/1.645)^2))*1.645)</f>
        <v>49.929950931279713</v>
      </c>
      <c r="D24" s="19">
        <f t="shared" si="3"/>
        <v>3.34696913350688E-3</v>
      </c>
      <c r="E24" s="17">
        <f>Intra!E24+Inter!E24+Foreign!E24</f>
        <v>0</v>
      </c>
      <c r="F24" s="18">
        <f>((SQRT((Intra!F24/1.645)^2+(Inter!F24/1.645)^2+(Foreign!F24/1.645)^2))*1.645)</f>
        <v>0</v>
      </c>
      <c r="G24" s="19">
        <f t="shared" si="4"/>
        <v>0</v>
      </c>
      <c r="H24" s="17">
        <f>Intra!H24+Inter!H24+Foreign!H24</f>
        <v>45</v>
      </c>
      <c r="I24" s="22">
        <f>((SQRT((Intra!I24/1.645)^2+(Inter!I24/1.645)^2+(Foreign!I24/1.645)^2))*1.645)</f>
        <v>49.929950931279713</v>
      </c>
    </row>
    <row r="25" spans="1:9" s="5" customFormat="1" x14ac:dyDescent="0.3">
      <c r="A25" s="20" t="s">
        <v>31</v>
      </c>
      <c r="B25" s="17">
        <f>Intra!B25+Inter!B25+Foreign!B25</f>
        <v>223</v>
      </c>
      <c r="C25" s="18">
        <f>((SQRT((Intra!C25/1.645)^2+(Inter!C25/1.645)^2+(Foreign!C25/1.645)^2))*1.645)</f>
        <v>179.2651667223725</v>
      </c>
      <c r="D25" s="19">
        <f t="shared" si="3"/>
        <v>1.6586091483822982E-2</v>
      </c>
      <c r="E25" s="17">
        <f>Intra!E25+Inter!E25+Foreign!E25</f>
        <v>118</v>
      </c>
      <c r="F25" s="18">
        <f>((SQRT((Intra!F25/1.645)^2+(Inter!F25/1.645)^2+(Foreign!F25/1.645)^2))*1.645)</f>
        <v>70.178344238091</v>
      </c>
      <c r="G25" s="19">
        <f t="shared" si="4"/>
        <v>1.218001651527663E-2</v>
      </c>
      <c r="H25" s="17">
        <f>Intra!H25+Inter!H25+Foreign!H25</f>
        <v>105</v>
      </c>
      <c r="I25" s="22">
        <f>((SQRT((Intra!I25/1.645)^2+(Inter!I25/1.645)^2+(Foreign!I25/1.645)^2))*1.645)</f>
        <v>192.51233726699181</v>
      </c>
    </row>
    <row r="26" spans="1:9" s="5" customFormat="1" x14ac:dyDescent="0.3">
      <c r="A26" s="20" t="s">
        <v>32</v>
      </c>
      <c r="B26" s="17">
        <f>Intra!B26+Inter!B26+Foreign!B26</f>
        <v>19</v>
      </c>
      <c r="C26" s="18">
        <f>((SQRT((Intra!C26/1.645)^2+(Inter!C26/1.645)^2+(Foreign!C26/1.645)^2))*1.645)</f>
        <v>21</v>
      </c>
      <c r="D26" s="19">
        <f t="shared" si="3"/>
        <v>1.4131647452584604E-3</v>
      </c>
      <c r="E26" s="17">
        <f>Intra!E26+Inter!E26+Foreign!E26</f>
        <v>0</v>
      </c>
      <c r="F26" s="18">
        <f>((SQRT((Intra!F26/1.645)^2+(Inter!F26/1.645)^2+(Foreign!F26/1.645)^2))*1.645)</f>
        <v>0</v>
      </c>
      <c r="G26" s="19">
        <f t="shared" si="4"/>
        <v>0</v>
      </c>
      <c r="H26" s="17">
        <f>Intra!H26+Inter!H26+Foreign!H26</f>
        <v>19</v>
      </c>
      <c r="I26" s="22">
        <f>((SQRT((Intra!I26/1.645)^2+(Inter!I26/1.645)^2+(Foreign!I26/1.645)^2))*1.645)</f>
        <v>21</v>
      </c>
    </row>
    <row r="27" spans="1:9" s="5" customFormat="1" x14ac:dyDescent="0.3">
      <c r="A27" s="20" t="s">
        <v>33</v>
      </c>
      <c r="B27" s="17">
        <f>Intra!B27+Inter!B27+Foreign!B27</f>
        <v>27</v>
      </c>
      <c r="C27" s="18">
        <f>((SQRT((Intra!C27/1.645)^2+(Inter!C27/1.645)^2+(Foreign!C27/1.645)^2))*1.645)</f>
        <v>26</v>
      </c>
      <c r="D27" s="19">
        <f t="shared" si="3"/>
        <v>2.0081814801041278E-3</v>
      </c>
      <c r="E27" s="17">
        <f>Intra!E27+Inter!E27+Foreign!E27</f>
        <v>33</v>
      </c>
      <c r="F27" s="18">
        <f>((SQRT((Intra!F27/1.645)^2+(Inter!F27/1.645)^2+(Foreign!F27/1.645)^2))*1.645)</f>
        <v>53</v>
      </c>
      <c r="G27" s="19">
        <f t="shared" si="4"/>
        <v>3.4062758051197359E-3</v>
      </c>
      <c r="H27" s="17">
        <f>Intra!H27+Inter!H27+Foreign!H27</f>
        <v>-6</v>
      </c>
      <c r="I27" s="22">
        <f>((SQRT((Intra!I27/1.645)^2+(Inter!I27/1.645)^2+(Foreign!I27/1.645)^2))*1.645)</f>
        <v>59.033888572581759</v>
      </c>
    </row>
    <row r="28" spans="1:9" s="5" customFormat="1" x14ac:dyDescent="0.3">
      <c r="A28" s="20" t="s">
        <v>34</v>
      </c>
      <c r="B28" s="17">
        <f>Intra!B28+Inter!B28+Foreign!B28</f>
        <v>63</v>
      </c>
      <c r="C28" s="18">
        <f>((SQRT((Intra!C28/1.645)^2+(Inter!C28/1.645)^2+(Foreign!C28/1.645)^2))*1.645)</f>
        <v>55.470712993434645</v>
      </c>
      <c r="D28" s="19">
        <f t="shared" si="3"/>
        <v>4.6857567869096322E-3</v>
      </c>
      <c r="E28" s="17">
        <f>Intra!E28+Inter!E28+Foreign!E28</f>
        <v>23</v>
      </c>
      <c r="F28" s="18">
        <f>((SQRT((Intra!F28/1.645)^2+(Inter!F28/1.645)^2+(Foreign!F28/1.645)^2))*1.645)</f>
        <v>38</v>
      </c>
      <c r="G28" s="19">
        <f t="shared" si="4"/>
        <v>2.3740710156895128E-3</v>
      </c>
      <c r="H28" s="17">
        <f>Intra!H28+Inter!H28+Foreign!H28</f>
        <v>40</v>
      </c>
      <c r="I28" s="22">
        <f>((SQRT((Intra!I28/1.645)^2+(Inter!I28/1.645)^2+(Foreign!I28/1.645)^2))*1.645)</f>
        <v>67.23838189605695</v>
      </c>
    </row>
    <row r="29" spans="1:9" s="5" customFormat="1" x14ac:dyDescent="0.3">
      <c r="A29" s="20" t="s">
        <v>35</v>
      </c>
      <c r="B29" s="17">
        <f>Intra!B29+Inter!B29+Foreign!B29</f>
        <v>135</v>
      </c>
      <c r="C29" s="18">
        <f>((SQRT((Intra!C29/1.645)^2+(Inter!C29/1.645)^2+(Foreign!C29/1.645)^2))*1.645)</f>
        <v>94.387499172295051</v>
      </c>
      <c r="D29" s="19">
        <f t="shared" si="3"/>
        <v>1.0040907400520639E-2</v>
      </c>
      <c r="E29" s="17">
        <f>Intra!E29+Inter!E29+Foreign!E29</f>
        <v>6</v>
      </c>
      <c r="F29" s="18">
        <f>((SQRT((Intra!F29/1.645)^2+(Inter!F29/1.645)^2+(Foreign!F29/1.645)^2))*1.645)</f>
        <v>9</v>
      </c>
      <c r="G29" s="19">
        <f t="shared" si="4"/>
        <v>6.1932287365813374E-4</v>
      </c>
      <c r="H29" s="17">
        <f>Intra!H29+Inter!H29+Foreign!H29</f>
        <v>129</v>
      </c>
      <c r="I29" s="22">
        <f>((SQRT((Intra!I29/1.645)^2+(Inter!I29/1.645)^2+(Foreign!I29/1.645)^2))*1.645)</f>
        <v>94.815610529068465</v>
      </c>
    </row>
    <row r="30" spans="1:9" x14ac:dyDescent="0.3">
      <c r="A30" s="34" t="s">
        <v>36</v>
      </c>
      <c r="B30" s="17">
        <f>Intra!B30+Inter!B30+Foreign!B30</f>
        <v>91</v>
      </c>
      <c r="C30" s="18">
        <f>((SQRT((Intra!C30/1.645)^2+(Inter!C30/1.645)^2+(Foreign!C30/1.645)^2))*1.645)</f>
        <v>65.391130897087265</v>
      </c>
      <c r="D30" s="19">
        <f t="shared" si="3"/>
        <v>6.7683153588694684E-3</v>
      </c>
      <c r="E30" s="17">
        <f>Intra!E30+Inter!E30+Foreign!E30</f>
        <v>39</v>
      </c>
      <c r="F30" s="18">
        <f>((SQRT((Intra!F30/1.645)^2+(Inter!F30/1.645)^2+(Foreign!F30/1.645)^2))*1.645)</f>
        <v>37.483329627982627</v>
      </c>
      <c r="G30" s="19">
        <f t="shared" si="4"/>
        <v>4.0255986787778699E-3</v>
      </c>
      <c r="H30" s="17">
        <f>Intra!H30+Inter!H30+Foreign!H30</f>
        <v>52</v>
      </c>
      <c r="I30" s="22">
        <f>((SQRT((Intra!I30/1.645)^2+(Inter!I30/1.645)^2+(Foreign!I30/1.645)^2))*1.645)</f>
        <v>75.372408744845103</v>
      </c>
    </row>
    <row r="31" spans="1:9" s="5" customFormat="1" x14ac:dyDescent="0.3">
      <c r="A31" s="35" t="s">
        <v>38</v>
      </c>
      <c r="B31" s="17">
        <f>Intra!B31+Inter!B31+Foreign!B31</f>
        <v>70</v>
      </c>
      <c r="C31" s="18">
        <f>((SQRT((Intra!C31/1.645)^2+(Inter!C31/1.645)^2+(Foreign!C31/1.645)^2))*1.645)</f>
        <v>49</v>
      </c>
      <c r="D31" s="19">
        <f t="shared" si="3"/>
        <v>5.206396429899591E-3</v>
      </c>
      <c r="E31" s="17">
        <f>Intra!E31+Inter!E31+Foreign!E31</f>
        <v>24</v>
      </c>
      <c r="F31" s="18">
        <f>((SQRT((Intra!F31/1.645)^2+(Inter!F31/1.645)^2+(Foreign!F31/1.645)^2))*1.645)</f>
        <v>28.999999999999996</v>
      </c>
      <c r="G31" s="19">
        <f t="shared" si="4"/>
        <v>2.477291494632535E-3</v>
      </c>
      <c r="H31" s="17">
        <f>Intra!H31+Inter!H31+Foreign!H31</f>
        <v>46</v>
      </c>
      <c r="I31" s="22">
        <f>((SQRT((Intra!I31/1.645)^2+(Inter!I31/1.645)^2+(Foreign!I31/1.645)^2))*1.645)</f>
        <v>56.938563381947027</v>
      </c>
    </row>
    <row r="32" spans="1:9" s="5" customFormat="1" x14ac:dyDescent="0.3">
      <c r="A32" s="34" t="s">
        <v>37</v>
      </c>
      <c r="B32" s="17">
        <f>Intra!B32+Inter!B32+Foreign!B32</f>
        <v>0</v>
      </c>
      <c r="C32" s="18">
        <f>((SQRT((Intra!C32/1.645)^2+(Inter!C32/1.645)^2+(Foreign!C32/1.645)^2))*1.645)</f>
        <v>0</v>
      </c>
      <c r="D32" s="19">
        <f t="shared" si="3"/>
        <v>0</v>
      </c>
      <c r="E32" s="17">
        <f>Intra!E32+Inter!E32+Foreign!E32</f>
        <v>0</v>
      </c>
      <c r="F32" s="18">
        <f>((SQRT((Intra!F32/1.645)^2+(Inter!F32/1.645)^2+(Foreign!F32/1.645)^2))*1.645)</f>
        <v>0</v>
      </c>
      <c r="G32" s="19">
        <f t="shared" si="4"/>
        <v>0</v>
      </c>
      <c r="H32" s="17">
        <f>Intra!H32+Inter!H32+Foreign!H32</f>
        <v>0</v>
      </c>
      <c r="I32" s="22">
        <f>((SQRT((Intra!I32/1.645)^2+(Inter!I32/1.645)^2+(Foreign!I32/1.645)^2))*1.645)</f>
        <v>0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13445</v>
      </c>
      <c r="C35" s="18">
        <f>((SQRT((Intra!C35/1.645)^2+(Inter!C35/1.645)^2+(Foreign!C35/1.645)^2))*1.645)</f>
        <v>1039.2502104883115</v>
      </c>
      <c r="D35" s="19">
        <f>B35/B$35</f>
        <v>1</v>
      </c>
      <c r="E35" s="17">
        <f>Intra!E35+Inter!E35+Foreign!E35</f>
        <v>9688</v>
      </c>
      <c r="F35" s="18">
        <f>((SQRT((Intra!F35/1.645)^2+(Inter!F35/1.645)^2+(Foreign!F35/1.645)^2))*1.645)</f>
        <v>988.1219560357921</v>
      </c>
      <c r="G35" s="19">
        <f>E35/E$35</f>
        <v>1</v>
      </c>
      <c r="H35" s="17">
        <f>Intra!H35+Inter!H35+Foreign!H35</f>
        <v>3757</v>
      </c>
      <c r="I35" s="22">
        <f>((SQRT((Intra!I35/1.645)^2+(Inter!I35/1.645)^2+(Foreign!I35/1.645)^2))*1.645)</f>
        <v>1434.0244070447336</v>
      </c>
    </row>
    <row r="36" spans="1:9" ht="28.8" x14ac:dyDescent="0.3">
      <c r="A36" s="20" t="s">
        <v>39</v>
      </c>
      <c r="B36" s="17">
        <f>Intra!B36+Inter!B36+Foreign!B36</f>
        <v>12203</v>
      </c>
      <c r="C36" s="18">
        <f>((SQRT((Intra!C36/1.645)^2+(Inter!C36/1.645)^2+(Foreign!C36/1.645)^2))*1.645)</f>
        <v>988.37543474127278</v>
      </c>
      <c r="D36" s="19">
        <f t="shared" ref="D36:D39" si="5">B36/B$35</f>
        <v>0.90762365191521011</v>
      </c>
      <c r="E36" s="17">
        <f>Intra!E36+Inter!E36+Foreign!E36</f>
        <v>9307</v>
      </c>
      <c r="F36" s="18">
        <f>((SQRT((Intra!F36/1.645)^2+(Inter!F36/1.645)^2+(Foreign!F36/1.645)^2))*1.645)</f>
        <v>977.49271097026588</v>
      </c>
      <c r="G36" s="19">
        <f t="shared" ref="G36:G39" si="6">E36/E$35</f>
        <v>0.96067299752270852</v>
      </c>
      <c r="H36" s="17">
        <f>Intra!H36+Inter!H36+Foreign!H36</f>
        <v>2896</v>
      </c>
      <c r="I36" s="22">
        <f>((SQRT((Intra!I36/1.645)^2+(Inter!I36/1.645)^2+(Foreign!I36/1.645)^2))*1.645)</f>
        <v>1390.0999964031364</v>
      </c>
    </row>
    <row r="37" spans="1:9" ht="28.8" x14ac:dyDescent="0.3">
      <c r="A37" s="20" t="s">
        <v>40</v>
      </c>
      <c r="B37" s="17">
        <f>Intra!B37+Inter!B37+Foreign!B37</f>
        <v>540</v>
      </c>
      <c r="C37" s="18">
        <f>((SQRT((Intra!C37/1.645)^2+(Inter!C37/1.645)^2+(Foreign!C37/1.645)^2))*1.645)</f>
        <v>248.8212209599495</v>
      </c>
      <c r="D37" s="19">
        <f t="shared" si="5"/>
        <v>4.0163629602082557E-2</v>
      </c>
      <c r="E37" s="17">
        <f>Intra!E37+Inter!E37+Foreign!E37</f>
        <v>101</v>
      </c>
      <c r="F37" s="18">
        <f>((SQRT((Intra!F37/1.645)^2+(Inter!F37/1.645)^2+(Foreign!F37/1.645)^2))*1.645)</f>
        <v>68.410525505948286</v>
      </c>
      <c r="G37" s="19">
        <f t="shared" si="6"/>
        <v>1.0425268373245252E-2</v>
      </c>
      <c r="H37" s="17">
        <f>Intra!H37+Inter!H37+Foreign!H37</f>
        <v>439</v>
      </c>
      <c r="I37" s="22">
        <f>((SQRT((Intra!I37/1.645)^2+(Inter!I37/1.645)^2+(Foreign!I37/1.645)^2))*1.645)</f>
        <v>258.05425786062904</v>
      </c>
    </row>
    <row r="38" spans="1:9" ht="28.8" x14ac:dyDescent="0.3">
      <c r="A38" s="20" t="s">
        <v>41</v>
      </c>
      <c r="B38" s="17">
        <f>Intra!B38+Inter!B38+Foreign!B38</f>
        <v>471</v>
      </c>
      <c r="C38" s="18">
        <f>((SQRT((Intra!C38/1.645)^2+(Inter!C38/1.645)^2+(Foreign!C38/1.645)^2))*1.645)</f>
        <v>175.35392781457733</v>
      </c>
      <c r="D38" s="19">
        <f t="shared" si="5"/>
        <v>3.5031610264038678E-2</v>
      </c>
      <c r="E38" s="17">
        <f>Intra!E38+Inter!E38+Foreign!E38</f>
        <v>90</v>
      </c>
      <c r="F38" s="18">
        <f>((SQRT((Intra!F38/1.645)^2+(Inter!F38/1.645)^2+(Foreign!F38/1.645)^2))*1.645)</f>
        <v>74.886580907396223</v>
      </c>
      <c r="G38" s="19">
        <f t="shared" si="6"/>
        <v>9.2898431048720059E-3</v>
      </c>
      <c r="H38" s="17">
        <f>Intra!H38+Inter!H38+Foreign!H38</f>
        <v>381</v>
      </c>
      <c r="I38" s="22">
        <f>((SQRT((Intra!I38/1.645)^2+(Inter!I38/1.645)^2+(Foreign!I38/1.645)^2))*1.645)</f>
        <v>190.67511636288569</v>
      </c>
    </row>
    <row r="39" spans="1:9" ht="28.8" x14ac:dyDescent="0.3">
      <c r="A39" s="24" t="s">
        <v>42</v>
      </c>
      <c r="B39" s="25">
        <f>Intra!B39+Inter!B39+Foreign!B39</f>
        <v>231</v>
      </c>
      <c r="C39" s="26">
        <f>((SQRT((Intra!C39/1.645)^2+(Inter!C39/1.645)^2+(Foreign!C39/1.645)^2))*1.645)</f>
        <v>110.67971810589329</v>
      </c>
      <c r="D39" s="27">
        <f t="shared" si="5"/>
        <v>1.718110821866865E-2</v>
      </c>
      <c r="E39" s="25">
        <f>Intra!E39+Inter!E39+Foreign!E39</f>
        <v>190</v>
      </c>
      <c r="F39" s="26">
        <f>((SQRT((Intra!F39/1.645)^2+(Inter!F39/1.645)^2+(Foreign!F39/1.645)^2))*1.645)</f>
        <v>101.01980003939822</v>
      </c>
      <c r="G39" s="27">
        <f t="shared" si="6"/>
        <v>1.9611890999174236E-2</v>
      </c>
      <c r="H39" s="25">
        <f>Intra!H39+Inter!H39+Foreign!H39</f>
        <v>41</v>
      </c>
      <c r="I39" s="28">
        <f>((SQRT((Intra!I39/1.645)^2+(Inter!I39/1.645)^2+(Foreign!I39/1.645)^2))*1.645)</f>
        <v>149.84992492490611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Western Maryland Region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7247</v>
      </c>
      <c r="C8" s="45">
        <v>743</v>
      </c>
      <c r="D8" s="19">
        <f>B8/B$8</f>
        <v>1</v>
      </c>
      <c r="E8" s="15">
        <v>5082</v>
      </c>
      <c r="F8" s="45">
        <v>629</v>
      </c>
      <c r="G8" s="19">
        <f t="shared" ref="G8:G10" si="0">E8/E$8</f>
        <v>1</v>
      </c>
      <c r="H8" s="38">
        <f t="shared" ref="H8:H11" si="1">B8-E8</f>
        <v>2165</v>
      </c>
      <c r="I8" s="39">
        <f>((SQRT((C8/1.645)^2+(F8/1.645)^2)))*1.645</f>
        <v>973.4937082488002</v>
      </c>
    </row>
    <row r="9" spans="1:9" x14ac:dyDescent="0.3">
      <c r="A9" s="32" t="str">
        <f>Total!A9</f>
        <v>Speak only English</v>
      </c>
      <c r="B9" s="15">
        <v>6565</v>
      </c>
      <c r="C9" s="45">
        <v>721</v>
      </c>
      <c r="D9" s="19">
        <f>B9/B$8</f>
        <v>0.90589209327997788</v>
      </c>
      <c r="E9" s="15">
        <v>4625</v>
      </c>
      <c r="F9" s="45">
        <v>593</v>
      </c>
      <c r="G9" s="19">
        <f t="shared" si="0"/>
        <v>0.91007477371113732</v>
      </c>
      <c r="H9" s="38">
        <f t="shared" si="1"/>
        <v>1940</v>
      </c>
      <c r="I9" s="39">
        <f t="shared" ref="I9:I11" si="2">((SQRT((C9/1.645)^2+(F9/1.645)^2)))*1.645</f>
        <v>933.53628745753622</v>
      </c>
    </row>
    <row r="10" spans="1:9" ht="28.8" x14ac:dyDescent="0.3">
      <c r="A10" s="32" t="str">
        <f>Total!A10</f>
        <v>Speak a language other than English, speak English "very well"</v>
      </c>
      <c r="B10" s="15">
        <v>599</v>
      </c>
      <c r="C10" s="45">
        <v>170</v>
      </c>
      <c r="D10" s="19">
        <f>B10/B$8</f>
        <v>8.2654891679315584E-2</v>
      </c>
      <c r="E10" s="15">
        <v>347</v>
      </c>
      <c r="F10" s="45">
        <v>198</v>
      </c>
      <c r="G10" s="19">
        <f t="shared" si="0"/>
        <v>6.8280204643841005E-2</v>
      </c>
      <c r="H10" s="38">
        <f t="shared" si="1"/>
        <v>252</v>
      </c>
      <c r="I10" s="39">
        <f t="shared" si="2"/>
        <v>260.96743091811283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83</v>
      </c>
      <c r="C11" s="45">
        <v>57</v>
      </c>
      <c r="D11" s="19">
        <f>B11/B$8</f>
        <v>1.1453015040706499E-2</v>
      </c>
      <c r="E11" s="15">
        <v>110</v>
      </c>
      <c r="F11" s="45">
        <v>68</v>
      </c>
      <c r="G11" s="19">
        <f>E11/E$8</f>
        <v>2.1645021645021644E-2</v>
      </c>
      <c r="H11" s="38">
        <f t="shared" si="1"/>
        <v>-27</v>
      </c>
      <c r="I11" s="39">
        <f t="shared" si="2"/>
        <v>88.729927307532492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6">
        <v>7394</v>
      </c>
      <c r="C14" s="47">
        <v>704</v>
      </c>
      <c r="D14" s="19">
        <f>B14/B$14</f>
        <v>1</v>
      </c>
      <c r="E14" s="48">
        <v>5200</v>
      </c>
      <c r="F14" s="48">
        <v>626</v>
      </c>
      <c r="G14" s="19">
        <f>E14/E$14</f>
        <v>1</v>
      </c>
      <c r="H14" s="17">
        <f t="shared" ref="H14:H20" si="3">B14-E14</f>
        <v>2194</v>
      </c>
      <c r="I14" s="22">
        <f t="shared" ref="I14:I20" si="4">((SQRT((C14/1.645)^2+(F14/1.645)^2)))*1.645</f>
        <v>942.06793810213082</v>
      </c>
    </row>
    <row r="15" spans="1:9" ht="28.8" x14ac:dyDescent="0.3">
      <c r="A15" s="32" t="str">
        <f>Total!A15</f>
        <v>Same state as current residence and residence 1 year ago</v>
      </c>
      <c r="B15" s="46">
        <v>5002</v>
      </c>
      <c r="C15" s="47">
        <v>606</v>
      </c>
      <c r="D15" s="19">
        <f>B15/B$14</f>
        <v>0.67649445496348393</v>
      </c>
      <c r="E15" s="48">
        <v>2979</v>
      </c>
      <c r="F15" s="48">
        <v>505</v>
      </c>
      <c r="G15" s="19">
        <f>E15/E$14</f>
        <v>0.57288461538461544</v>
      </c>
      <c r="H15" s="17">
        <f t="shared" si="3"/>
        <v>2023</v>
      </c>
      <c r="I15" s="22">
        <f t="shared" si="4"/>
        <v>788.83521726657204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0</v>
      </c>
      <c r="D16" s="19">
        <f t="shared" ref="D16:D32" si="5">B16/B$14</f>
        <v>0</v>
      </c>
      <c r="E16" s="48">
        <v>0</v>
      </c>
      <c r="F16" s="48">
        <v>0</v>
      </c>
      <c r="G16" s="19">
        <f t="shared" ref="G16:G32" si="6">E16/E$14</f>
        <v>0</v>
      </c>
      <c r="H16" s="17">
        <f t="shared" si="3"/>
        <v>0</v>
      </c>
      <c r="I16" s="22">
        <f t="shared" si="4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0</v>
      </c>
      <c r="D17" s="19">
        <f t="shared" si="5"/>
        <v>0</v>
      </c>
      <c r="E17" s="48">
        <v>0</v>
      </c>
      <c r="F17" s="48">
        <v>0</v>
      </c>
      <c r="G17" s="19">
        <f t="shared" si="6"/>
        <v>0</v>
      </c>
      <c r="H17" s="17">
        <f t="shared" si="3"/>
        <v>0</v>
      </c>
      <c r="I17" s="22">
        <f t="shared" si="4"/>
        <v>0</v>
      </c>
    </row>
    <row r="18" spans="1:9" ht="28.8" x14ac:dyDescent="0.3">
      <c r="A18" s="32" t="str">
        <f>Total!A18</f>
        <v>Different state than current residence or residence 1 year ago</v>
      </c>
      <c r="B18" s="46">
        <v>1924</v>
      </c>
      <c r="C18" s="47">
        <v>308</v>
      </c>
      <c r="D18" s="19">
        <f t="shared" si="5"/>
        <v>0.26021098187719771</v>
      </c>
      <c r="E18" s="48">
        <v>2018</v>
      </c>
      <c r="F18" s="48">
        <v>360</v>
      </c>
      <c r="G18" s="19">
        <f t="shared" si="6"/>
        <v>0.3880769230769231</v>
      </c>
      <c r="H18" s="17">
        <f t="shared" si="3"/>
        <v>-94</v>
      </c>
      <c r="I18" s="22">
        <f t="shared" si="4"/>
        <v>473.77631853016885</v>
      </c>
    </row>
    <row r="19" spans="1:9" x14ac:dyDescent="0.3">
      <c r="A19" s="32" t="str">
        <f>Total!A19</f>
        <v>Born in U.S. Island Area</v>
      </c>
      <c r="B19" s="46">
        <v>0</v>
      </c>
      <c r="C19" s="47">
        <v>0</v>
      </c>
      <c r="D19" s="19">
        <f t="shared" si="5"/>
        <v>0</v>
      </c>
      <c r="E19" s="48">
        <v>0</v>
      </c>
      <c r="F19" s="48">
        <v>0</v>
      </c>
      <c r="G19" s="19">
        <f t="shared" si="6"/>
        <v>0</v>
      </c>
      <c r="H19" s="17">
        <f t="shared" si="3"/>
        <v>0</v>
      </c>
      <c r="I19" s="22">
        <f t="shared" si="4"/>
        <v>0</v>
      </c>
    </row>
    <row r="20" spans="1:9" x14ac:dyDescent="0.3">
      <c r="A20" s="32" t="str">
        <f>Total!A20</f>
        <v>Born in Germany</v>
      </c>
      <c r="B20" s="46">
        <v>64</v>
      </c>
      <c r="C20" s="47">
        <v>81</v>
      </c>
      <c r="D20" s="19">
        <f t="shared" si="5"/>
        <v>8.655666756829862E-3</v>
      </c>
      <c r="E20" s="48">
        <v>4</v>
      </c>
      <c r="F20" s="48">
        <v>7</v>
      </c>
      <c r="G20" s="19">
        <f t="shared" si="6"/>
        <v>7.6923076923076923E-4</v>
      </c>
      <c r="H20" s="17">
        <f t="shared" si="3"/>
        <v>60</v>
      </c>
      <c r="I20" s="22">
        <f t="shared" si="4"/>
        <v>81.301906496711382</v>
      </c>
    </row>
    <row r="21" spans="1:9" s="5" customFormat="1" x14ac:dyDescent="0.3">
      <c r="A21" s="32" t="str">
        <f>Total!A21</f>
        <v>Born in remainder of Europe</v>
      </c>
      <c r="B21" s="46">
        <v>135</v>
      </c>
      <c r="C21" s="47">
        <v>117</v>
      </c>
      <c r="D21" s="19">
        <f t="shared" si="5"/>
        <v>1.825804706518799E-2</v>
      </c>
      <c r="E21" s="48">
        <v>19</v>
      </c>
      <c r="F21" s="48">
        <v>31</v>
      </c>
      <c r="G21" s="19">
        <f t="shared" si="6"/>
        <v>3.6538461538461538E-3</v>
      </c>
      <c r="H21" s="17">
        <f t="shared" ref="H21:H32" si="7">B21-E21</f>
        <v>116</v>
      </c>
      <c r="I21" s="22">
        <f t="shared" ref="I21:I32" si="8">((SQRT((C21/1.645)^2+(F21/1.645)^2)))*1.645</f>
        <v>121.03718436910205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7</v>
      </c>
      <c r="C22" s="47">
        <v>16</v>
      </c>
      <c r="D22" s="19">
        <f t="shared" si="5"/>
        <v>9.4671355152826616E-4</v>
      </c>
      <c r="E22" s="48">
        <v>16</v>
      </c>
      <c r="F22" s="48">
        <v>26</v>
      </c>
      <c r="G22" s="19">
        <f t="shared" si="6"/>
        <v>3.0769230769230769E-3</v>
      </c>
      <c r="H22" s="17">
        <f t="shared" si="7"/>
        <v>-9</v>
      </c>
      <c r="I22" s="22">
        <f t="shared" si="8"/>
        <v>30.528675044947494</v>
      </c>
    </row>
    <row r="23" spans="1:9" s="5" customFormat="1" x14ac:dyDescent="0.3">
      <c r="A23" s="32" t="str">
        <f>Total!A23</f>
        <v>Born in India</v>
      </c>
      <c r="B23" s="46">
        <v>0</v>
      </c>
      <c r="C23" s="47">
        <v>0</v>
      </c>
      <c r="D23" s="19">
        <f t="shared" si="5"/>
        <v>0</v>
      </c>
      <c r="E23" s="48">
        <v>15</v>
      </c>
      <c r="F23" s="48">
        <v>24</v>
      </c>
      <c r="G23" s="19">
        <f t="shared" si="6"/>
        <v>2.8846153846153848E-3</v>
      </c>
      <c r="H23" s="17">
        <f t="shared" si="7"/>
        <v>-15</v>
      </c>
      <c r="I23" s="22">
        <f t="shared" si="8"/>
        <v>24</v>
      </c>
    </row>
    <row r="24" spans="1:9" s="5" customFormat="1" x14ac:dyDescent="0.3">
      <c r="A24" s="32" t="str">
        <f>Total!A24</f>
        <v>Born in the Philippines</v>
      </c>
      <c r="B24" s="46">
        <v>25</v>
      </c>
      <c r="C24" s="47">
        <v>42</v>
      </c>
      <c r="D24" s="19">
        <f t="shared" si="5"/>
        <v>3.3811198268866647E-3</v>
      </c>
      <c r="E24" s="48">
        <v>0</v>
      </c>
      <c r="F24" s="48">
        <v>0</v>
      </c>
      <c r="G24" s="19">
        <f t="shared" si="6"/>
        <v>0</v>
      </c>
      <c r="H24" s="17">
        <f t="shared" si="7"/>
        <v>25</v>
      </c>
      <c r="I24" s="22">
        <f t="shared" si="8"/>
        <v>42</v>
      </c>
    </row>
    <row r="25" spans="1:9" s="5" customFormat="1" x14ac:dyDescent="0.3">
      <c r="A25" s="32" t="str">
        <f>Total!A25</f>
        <v>Born in remainder of Asia</v>
      </c>
      <c r="B25" s="46">
        <v>16</v>
      </c>
      <c r="C25" s="47">
        <v>22</v>
      </c>
      <c r="D25" s="19">
        <f t="shared" si="5"/>
        <v>2.1639166892074655E-3</v>
      </c>
      <c r="E25" s="48">
        <v>74</v>
      </c>
      <c r="F25" s="48">
        <v>53</v>
      </c>
      <c r="G25" s="19">
        <f t="shared" si="6"/>
        <v>1.4230769230769231E-2</v>
      </c>
      <c r="H25" s="17">
        <f t="shared" si="7"/>
        <v>-58</v>
      </c>
      <c r="I25" s="22">
        <f t="shared" si="8"/>
        <v>57.384666941614284</v>
      </c>
    </row>
    <row r="26" spans="1:9" s="5" customFormat="1" x14ac:dyDescent="0.3">
      <c r="A26" s="32" t="str">
        <f>Total!A26</f>
        <v>Born in Northern America</v>
      </c>
      <c r="B26" s="46">
        <v>0</v>
      </c>
      <c r="C26" s="47">
        <v>0</v>
      </c>
      <c r="D26" s="19">
        <f t="shared" si="5"/>
        <v>0</v>
      </c>
      <c r="E26" s="48">
        <v>0</v>
      </c>
      <c r="F26" s="48">
        <v>0</v>
      </c>
      <c r="G26" s="19">
        <f t="shared" si="6"/>
        <v>0</v>
      </c>
      <c r="H26" s="17">
        <f t="shared" si="7"/>
        <v>0</v>
      </c>
      <c r="I26" s="22">
        <f t="shared" si="8"/>
        <v>0</v>
      </c>
    </row>
    <row r="27" spans="1:9" s="5" customFormat="1" x14ac:dyDescent="0.3">
      <c r="A27" s="32" t="str">
        <f>Total!A27</f>
        <v>Born in Mexico</v>
      </c>
      <c r="B27" s="46">
        <v>27</v>
      </c>
      <c r="C27" s="47">
        <v>26</v>
      </c>
      <c r="D27" s="19">
        <f t="shared" si="5"/>
        <v>3.6516094130375982E-3</v>
      </c>
      <c r="E27" s="48">
        <v>0</v>
      </c>
      <c r="F27" s="48">
        <v>0</v>
      </c>
      <c r="G27" s="19">
        <f t="shared" si="6"/>
        <v>0</v>
      </c>
      <c r="H27" s="17">
        <f t="shared" si="7"/>
        <v>27</v>
      </c>
      <c r="I27" s="22">
        <f t="shared" si="8"/>
        <v>26</v>
      </c>
    </row>
    <row r="28" spans="1:9" s="5" customFormat="1" x14ac:dyDescent="0.3">
      <c r="A28" s="32" t="str">
        <f>Total!A28</f>
        <v>Born in remainder of Central America</v>
      </c>
      <c r="B28" s="46">
        <v>33</v>
      </c>
      <c r="C28" s="47">
        <v>31</v>
      </c>
      <c r="D28" s="19">
        <f t="shared" si="5"/>
        <v>4.4630781714903979E-3</v>
      </c>
      <c r="E28" s="48">
        <v>23</v>
      </c>
      <c r="F28" s="48">
        <v>38</v>
      </c>
      <c r="G28" s="19">
        <f t="shared" si="6"/>
        <v>4.4230769230769228E-3</v>
      </c>
      <c r="H28" s="17">
        <f t="shared" si="7"/>
        <v>10</v>
      </c>
      <c r="I28" s="22">
        <f t="shared" si="8"/>
        <v>49.040799340956916</v>
      </c>
    </row>
    <row r="29" spans="1:9" s="5" customFormat="1" x14ac:dyDescent="0.3">
      <c r="A29" s="32" t="str">
        <f>Total!A29</f>
        <v>Born in the Caribbean</v>
      </c>
      <c r="B29" s="46">
        <v>68</v>
      </c>
      <c r="C29" s="47">
        <v>78</v>
      </c>
      <c r="D29" s="19">
        <f t="shared" si="5"/>
        <v>9.196645929131728E-3</v>
      </c>
      <c r="E29" s="48">
        <v>6</v>
      </c>
      <c r="F29" s="48">
        <v>9</v>
      </c>
      <c r="G29" s="19">
        <f t="shared" si="6"/>
        <v>1.153846153846154E-3</v>
      </c>
      <c r="H29" s="17">
        <f t="shared" si="7"/>
        <v>62</v>
      </c>
      <c r="I29" s="22">
        <f t="shared" si="8"/>
        <v>78.517513969814402</v>
      </c>
    </row>
    <row r="30" spans="1:9" s="5" customFormat="1" x14ac:dyDescent="0.3">
      <c r="A30" s="42" t="str">
        <f>Total!A30</f>
        <v>Born in South America</v>
      </c>
      <c r="B30" s="46">
        <v>23</v>
      </c>
      <c r="C30" s="47">
        <v>26</v>
      </c>
      <c r="D30" s="19">
        <f t="shared" si="5"/>
        <v>3.1106302407357318E-3</v>
      </c>
      <c r="E30" s="48">
        <v>22</v>
      </c>
      <c r="F30" s="48">
        <v>26</v>
      </c>
      <c r="G30" s="19">
        <f t="shared" si="6"/>
        <v>4.2307692307692307E-3</v>
      </c>
      <c r="H30" s="17">
        <f t="shared" si="7"/>
        <v>1</v>
      </c>
      <c r="I30" s="22">
        <f t="shared" si="8"/>
        <v>36.76955262170047</v>
      </c>
    </row>
    <row r="31" spans="1:9" s="5" customFormat="1" x14ac:dyDescent="0.3">
      <c r="A31" s="40" t="str">
        <f>Total!A31</f>
        <v>Born in Africa</v>
      </c>
      <c r="B31" s="46">
        <v>70</v>
      </c>
      <c r="C31" s="47">
        <v>49</v>
      </c>
      <c r="D31" s="19">
        <f t="shared" si="5"/>
        <v>9.4671355152826618E-3</v>
      </c>
      <c r="E31" s="48">
        <v>24</v>
      </c>
      <c r="F31" s="48">
        <v>29</v>
      </c>
      <c r="G31" s="19">
        <f t="shared" si="6"/>
        <v>4.6153846153846158E-3</v>
      </c>
      <c r="H31" s="17">
        <f t="shared" si="7"/>
        <v>46</v>
      </c>
      <c r="I31" s="22">
        <f t="shared" si="8"/>
        <v>56.938563381947027</v>
      </c>
    </row>
    <row r="32" spans="1:9" s="5" customFormat="1" x14ac:dyDescent="0.3">
      <c r="A32" s="42" t="str">
        <f>Total!A32</f>
        <v>Born in Oceania or At Sea</v>
      </c>
      <c r="B32" s="46">
        <v>0</v>
      </c>
      <c r="C32" s="47">
        <v>0</v>
      </c>
      <c r="D32" s="19">
        <f t="shared" si="5"/>
        <v>0</v>
      </c>
      <c r="E32" s="48">
        <v>0</v>
      </c>
      <c r="F32" s="48">
        <v>0</v>
      </c>
      <c r="G32" s="19">
        <f t="shared" si="6"/>
        <v>0</v>
      </c>
      <c r="H32" s="17">
        <f t="shared" si="7"/>
        <v>0</v>
      </c>
      <c r="I32" s="22">
        <f t="shared" si="8"/>
        <v>0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31" t="str">
        <f>Total!A35</f>
        <v>Total</v>
      </c>
      <c r="B35" s="17">
        <v>7394</v>
      </c>
      <c r="C35" s="18">
        <v>734</v>
      </c>
      <c r="D35" s="19">
        <f>B35/B$35</f>
        <v>1</v>
      </c>
      <c r="E35" s="17">
        <v>5200</v>
      </c>
      <c r="F35" s="18">
        <v>641</v>
      </c>
      <c r="G35" s="19">
        <f>E35/E$35</f>
        <v>1</v>
      </c>
      <c r="H35" s="17">
        <f t="shared" ref="H35:H39" si="9">B35-E35</f>
        <v>2194</v>
      </c>
      <c r="I35" s="22">
        <f t="shared" ref="I35:I39" si="10">((SQRT((C35/1.645)^2+(F35/1.645)^2)))*1.645</f>
        <v>974.49320161815399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6920</v>
      </c>
      <c r="C36" s="18">
        <v>711</v>
      </c>
      <c r="D36" s="19">
        <f t="shared" ref="D36:D39" si="11">B36/B$35</f>
        <v>0.9358939680822288</v>
      </c>
      <c r="E36" s="17">
        <v>4993</v>
      </c>
      <c r="F36" s="18">
        <v>634</v>
      </c>
      <c r="G36" s="19">
        <f t="shared" ref="G36:G39" si="12">E36/E$35</f>
        <v>0.96019230769230768</v>
      </c>
      <c r="H36" s="17">
        <f t="shared" si="9"/>
        <v>1927</v>
      </c>
      <c r="I36" s="22">
        <f t="shared" si="10"/>
        <v>952.61587221712819</v>
      </c>
    </row>
    <row r="37" spans="1:9" ht="28.8" x14ac:dyDescent="0.3">
      <c r="A37" s="32" t="str">
        <f>Total!A37</f>
        <v>Entered the United States (or Puerto Rico) 5 years ago or less</v>
      </c>
      <c r="B37" s="17">
        <v>60</v>
      </c>
      <c r="C37" s="18">
        <v>60</v>
      </c>
      <c r="D37" s="19">
        <f t="shared" si="11"/>
        <v>8.1146875845279961E-3</v>
      </c>
      <c r="E37" s="17">
        <v>67</v>
      </c>
      <c r="F37" s="18">
        <v>54</v>
      </c>
      <c r="G37" s="19">
        <f t="shared" si="12"/>
        <v>1.2884615384615385E-2</v>
      </c>
      <c r="H37" s="17">
        <f t="shared" si="9"/>
        <v>-7</v>
      </c>
      <c r="I37" s="22">
        <f t="shared" si="10"/>
        <v>80.721744282442259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302</v>
      </c>
      <c r="C38" s="18">
        <v>150</v>
      </c>
      <c r="D38" s="19">
        <f t="shared" si="11"/>
        <v>4.0843927508790914E-2</v>
      </c>
      <c r="E38" s="17">
        <v>33</v>
      </c>
      <c r="F38" s="18">
        <v>42</v>
      </c>
      <c r="G38" s="19">
        <f t="shared" si="12"/>
        <v>6.346153846153846E-3</v>
      </c>
      <c r="H38" s="17">
        <f t="shared" si="9"/>
        <v>269</v>
      </c>
      <c r="I38" s="22">
        <f t="shared" si="10"/>
        <v>155.76905982896602</v>
      </c>
    </row>
    <row r="39" spans="1:9" ht="28.8" x14ac:dyDescent="0.3">
      <c r="A39" s="44" t="str">
        <f>Total!A39</f>
        <v>Entered the United States (or Puerto Rico) 16 years ago or more</v>
      </c>
      <c r="B39" s="25">
        <v>112</v>
      </c>
      <c r="C39" s="26">
        <v>91</v>
      </c>
      <c r="D39" s="27">
        <f t="shared" si="11"/>
        <v>1.5147416824452259E-2</v>
      </c>
      <c r="E39" s="25">
        <v>107</v>
      </c>
      <c r="F39" s="26">
        <v>59</v>
      </c>
      <c r="G39" s="27">
        <f t="shared" si="12"/>
        <v>2.0576923076923076E-2</v>
      </c>
      <c r="H39" s="25">
        <f t="shared" si="9"/>
        <v>5</v>
      </c>
      <c r="I39" s="28">
        <f t="shared" si="10"/>
        <v>108.45275469069469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3" sqref="B3:I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Western Maryland Region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5258</v>
      </c>
      <c r="C8" s="48">
        <v>643</v>
      </c>
      <c r="D8" s="19">
        <f t="shared" ref="D8" si="0">B8/B$8</f>
        <v>1</v>
      </c>
      <c r="E8" s="48">
        <v>4039</v>
      </c>
      <c r="F8" s="48">
        <v>657</v>
      </c>
      <c r="G8" s="19">
        <f t="shared" ref="G8" si="1">E8/E$8</f>
        <v>1</v>
      </c>
      <c r="H8" s="38">
        <f t="shared" ref="H8:H11" si="2">B8-E8</f>
        <v>1219</v>
      </c>
      <c r="I8" s="39">
        <f t="shared" ref="I8:I11" si="3">((SQRT((C8/1.645)^2+(F8/1.645)^2)))*1.645</f>
        <v>919.29211896980814</v>
      </c>
    </row>
    <row r="9" spans="1:9" x14ac:dyDescent="0.3">
      <c r="A9" s="32" t="str">
        <f>Total!A9</f>
        <v>Speak only English</v>
      </c>
      <c r="B9" s="48">
        <v>4743</v>
      </c>
      <c r="C9" s="48">
        <v>617</v>
      </c>
      <c r="D9" s="19">
        <f>B9/B$8</f>
        <v>0.90205401293267407</v>
      </c>
      <c r="E9" s="48">
        <v>3803</v>
      </c>
      <c r="F9" s="48">
        <v>641</v>
      </c>
      <c r="G9" s="19">
        <f>E9/E$8</f>
        <v>0.94156969546917557</v>
      </c>
      <c r="H9" s="38">
        <f t="shared" si="2"/>
        <v>940</v>
      </c>
      <c r="I9" s="39">
        <f t="shared" si="3"/>
        <v>889.70219736718639</v>
      </c>
    </row>
    <row r="10" spans="1:9" ht="28.8" x14ac:dyDescent="0.3">
      <c r="A10" s="32" t="str">
        <f>Total!A10</f>
        <v>Speak a language other than English, speak English "very well"</v>
      </c>
      <c r="B10" s="48">
        <v>364</v>
      </c>
      <c r="C10" s="48">
        <v>160</v>
      </c>
      <c r="D10" s="19">
        <f>B10/B$8</f>
        <v>6.922784328642069E-2</v>
      </c>
      <c r="E10" s="48">
        <v>159</v>
      </c>
      <c r="F10" s="48">
        <v>131</v>
      </c>
      <c r="G10" s="19">
        <f>E10/E$8</f>
        <v>3.9366179747462246E-2</v>
      </c>
      <c r="H10" s="38">
        <f t="shared" si="2"/>
        <v>205</v>
      </c>
      <c r="I10" s="39">
        <f t="shared" si="3"/>
        <v>206.78733036624851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151</v>
      </c>
      <c r="C11" s="48">
        <v>81</v>
      </c>
      <c r="D11" s="19">
        <f>B11/B$8</f>
        <v>2.8718143780905286E-2</v>
      </c>
      <c r="E11" s="48">
        <v>77</v>
      </c>
      <c r="F11" s="48">
        <v>68</v>
      </c>
      <c r="G11" s="19">
        <f>E11/E$8</f>
        <v>1.9064124783362217E-2</v>
      </c>
      <c r="H11" s="38">
        <f t="shared" si="2"/>
        <v>74</v>
      </c>
      <c r="I11" s="39">
        <f t="shared" si="3"/>
        <v>105.75916035975324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5588</v>
      </c>
      <c r="C14" s="48">
        <v>632</v>
      </c>
      <c r="D14" s="19">
        <f>B14/B$14</f>
        <v>1</v>
      </c>
      <c r="E14" s="48">
        <v>4488</v>
      </c>
      <c r="F14" s="48">
        <v>704</v>
      </c>
      <c r="G14" s="19">
        <f>E14/E$14</f>
        <v>1</v>
      </c>
      <c r="H14" s="17">
        <f t="shared" ref="H14:H32" si="4">B14-E14</f>
        <v>1100</v>
      </c>
      <c r="I14" s="22">
        <f t="shared" ref="I14:I32" si="5">((SQRT((C14/1.645)^2+(F14/1.645)^2)))*1.645</f>
        <v>946.06553684192511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2054</v>
      </c>
      <c r="C16" s="48">
        <v>408</v>
      </c>
      <c r="D16" s="19">
        <f t="shared" ref="D16:D32" si="6">B16/B$14</f>
        <v>0.36757337151037939</v>
      </c>
      <c r="E16" s="48">
        <v>1098</v>
      </c>
      <c r="F16" s="48">
        <v>297</v>
      </c>
      <c r="G16" s="19">
        <f t="shared" ref="G16:G32" si="7">E16/E$14</f>
        <v>0.24465240641711231</v>
      </c>
      <c r="H16" s="17">
        <f t="shared" si="4"/>
        <v>956</v>
      </c>
      <c r="I16" s="22">
        <f t="shared" si="5"/>
        <v>504.65136480544669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1402</v>
      </c>
      <c r="C17" s="48">
        <v>289</v>
      </c>
      <c r="D17" s="19">
        <f t="shared" si="6"/>
        <v>0.25089477451682174</v>
      </c>
      <c r="E17" s="48">
        <v>2178</v>
      </c>
      <c r="F17" s="48">
        <v>573</v>
      </c>
      <c r="G17" s="19">
        <f t="shared" si="7"/>
        <v>0.48529411764705882</v>
      </c>
      <c r="H17" s="17">
        <f t="shared" si="4"/>
        <v>-776</v>
      </c>
      <c r="I17" s="22">
        <f t="shared" si="5"/>
        <v>641.75540511942722</v>
      </c>
    </row>
    <row r="18" spans="1:9" ht="28.8" x14ac:dyDescent="0.3">
      <c r="A18" s="32" t="str">
        <f>Total!A18</f>
        <v>Different state than current residence or residence 1 year ago</v>
      </c>
      <c r="B18" s="48">
        <v>1681</v>
      </c>
      <c r="C18" s="48">
        <v>323</v>
      </c>
      <c r="D18" s="19">
        <f t="shared" si="6"/>
        <v>0.30082319255547602</v>
      </c>
      <c r="E18" s="48">
        <v>1038</v>
      </c>
      <c r="F18" s="48">
        <v>260</v>
      </c>
      <c r="G18" s="19">
        <f t="shared" si="7"/>
        <v>0.23128342245989306</v>
      </c>
      <c r="H18" s="17">
        <f t="shared" si="4"/>
        <v>643</v>
      </c>
      <c r="I18" s="22">
        <f t="shared" si="5"/>
        <v>414.64322013027055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6"/>
        <v>0</v>
      </c>
      <c r="E19" s="48">
        <v>0</v>
      </c>
      <c r="F19" s="48">
        <v>0</v>
      </c>
      <c r="G19" s="19">
        <f t="shared" si="7"/>
        <v>0</v>
      </c>
      <c r="H19" s="17">
        <f t="shared" si="4"/>
        <v>0</v>
      </c>
      <c r="I19" s="22">
        <f t="shared" si="5"/>
        <v>0</v>
      </c>
    </row>
    <row r="20" spans="1:9" x14ac:dyDescent="0.3">
      <c r="A20" s="32" t="str">
        <f>Total!A20</f>
        <v>Born in Germany</v>
      </c>
      <c r="B20" s="48">
        <v>18</v>
      </c>
      <c r="C20" s="48">
        <v>22</v>
      </c>
      <c r="D20" s="19">
        <f t="shared" si="6"/>
        <v>3.2211882605583395E-3</v>
      </c>
      <c r="E20" s="48">
        <v>38</v>
      </c>
      <c r="F20" s="48">
        <v>60</v>
      </c>
      <c r="G20" s="19">
        <f t="shared" si="7"/>
        <v>8.4670231729055256E-3</v>
      </c>
      <c r="H20" s="17">
        <f t="shared" si="4"/>
        <v>-20</v>
      </c>
      <c r="I20" s="22">
        <f t="shared" si="5"/>
        <v>63.906181234681831</v>
      </c>
    </row>
    <row r="21" spans="1:9" x14ac:dyDescent="0.3">
      <c r="A21" s="32" t="str">
        <f>Total!A21</f>
        <v>Born in remainder of Europe</v>
      </c>
      <c r="B21" s="48">
        <v>41</v>
      </c>
      <c r="C21" s="48">
        <v>34</v>
      </c>
      <c r="D21" s="19">
        <f t="shared" si="6"/>
        <v>7.3371510379384398E-3</v>
      </c>
      <c r="E21" s="48">
        <v>8</v>
      </c>
      <c r="F21" s="48">
        <v>15</v>
      </c>
      <c r="G21" s="19">
        <f t="shared" si="7"/>
        <v>1.7825311942959001E-3</v>
      </c>
      <c r="H21" s="17">
        <f t="shared" si="4"/>
        <v>33</v>
      </c>
      <c r="I21" s="22">
        <f t="shared" si="5"/>
        <v>37.161808352124091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6</v>
      </c>
      <c r="C22" s="48">
        <v>9</v>
      </c>
      <c r="D22" s="19">
        <f t="shared" si="6"/>
        <v>1.0737294201861132E-3</v>
      </c>
      <c r="E22" s="48">
        <v>34</v>
      </c>
      <c r="F22" s="48">
        <v>55</v>
      </c>
      <c r="G22" s="19">
        <f t="shared" si="7"/>
        <v>7.575757575757576E-3</v>
      </c>
      <c r="H22" s="17">
        <f t="shared" si="4"/>
        <v>-28</v>
      </c>
      <c r="I22" s="22">
        <f t="shared" si="5"/>
        <v>55.731499172371088</v>
      </c>
    </row>
    <row r="23" spans="1:9" x14ac:dyDescent="0.3">
      <c r="A23" s="32" t="str">
        <f>Total!A23</f>
        <v>Born in India</v>
      </c>
      <c r="B23" s="48">
        <v>157</v>
      </c>
      <c r="C23" s="48">
        <v>181</v>
      </c>
      <c r="D23" s="19">
        <f t="shared" si="6"/>
        <v>2.8095919828203291E-2</v>
      </c>
      <c r="E23" s="48">
        <v>0</v>
      </c>
      <c r="F23" s="48">
        <v>0</v>
      </c>
      <c r="G23" s="19">
        <f t="shared" si="7"/>
        <v>0</v>
      </c>
      <c r="H23" s="17">
        <f t="shared" si="4"/>
        <v>157</v>
      </c>
      <c r="I23" s="22">
        <f t="shared" si="5"/>
        <v>181</v>
      </c>
    </row>
    <row r="24" spans="1:9" x14ac:dyDescent="0.3">
      <c r="A24" s="32" t="str">
        <f>Total!A24</f>
        <v>Born in the Philippines</v>
      </c>
      <c r="B24" s="48">
        <v>20</v>
      </c>
      <c r="C24" s="48">
        <v>27</v>
      </c>
      <c r="D24" s="19">
        <f t="shared" si="6"/>
        <v>3.5790980672870437E-3</v>
      </c>
      <c r="E24" s="48">
        <v>0</v>
      </c>
      <c r="F24" s="48">
        <v>0</v>
      </c>
      <c r="G24" s="19">
        <f t="shared" si="7"/>
        <v>0</v>
      </c>
      <c r="H24" s="17">
        <f t="shared" si="4"/>
        <v>20</v>
      </c>
      <c r="I24" s="22">
        <f t="shared" si="5"/>
        <v>27</v>
      </c>
    </row>
    <row r="25" spans="1:9" x14ac:dyDescent="0.3">
      <c r="A25" s="32" t="str">
        <f>Total!A25</f>
        <v>Born in remainder of Asia</v>
      </c>
      <c r="B25" s="48">
        <v>31</v>
      </c>
      <c r="C25" s="48">
        <v>26</v>
      </c>
      <c r="D25" s="19">
        <f t="shared" si="6"/>
        <v>5.5476020042949173E-3</v>
      </c>
      <c r="E25" s="48">
        <v>44</v>
      </c>
      <c r="F25" s="48">
        <v>46</v>
      </c>
      <c r="G25" s="19">
        <f t="shared" si="7"/>
        <v>9.8039215686274508E-3</v>
      </c>
      <c r="H25" s="17">
        <f t="shared" si="4"/>
        <v>-13</v>
      </c>
      <c r="I25" s="22">
        <f t="shared" si="5"/>
        <v>52.839379254491625</v>
      </c>
    </row>
    <row r="26" spans="1:9" x14ac:dyDescent="0.3">
      <c r="A26" s="32" t="str">
        <f>Total!A26</f>
        <v>Born in Northern America</v>
      </c>
      <c r="B26" s="48">
        <v>19</v>
      </c>
      <c r="C26" s="48">
        <v>21</v>
      </c>
      <c r="D26" s="19">
        <f t="shared" si="6"/>
        <v>3.4001431639226914E-3</v>
      </c>
      <c r="E26" s="48">
        <v>0</v>
      </c>
      <c r="F26" s="48">
        <v>0</v>
      </c>
      <c r="G26" s="19">
        <f t="shared" si="7"/>
        <v>0</v>
      </c>
      <c r="H26" s="17">
        <f t="shared" si="4"/>
        <v>19</v>
      </c>
      <c r="I26" s="22">
        <f t="shared" si="5"/>
        <v>21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6"/>
        <v>0</v>
      </c>
      <c r="E27" s="48">
        <v>33</v>
      </c>
      <c r="F27" s="48">
        <v>53</v>
      </c>
      <c r="G27" s="19">
        <f t="shared" si="7"/>
        <v>7.3529411764705881E-3</v>
      </c>
      <c r="H27" s="17">
        <f t="shared" si="4"/>
        <v>-33</v>
      </c>
      <c r="I27" s="22">
        <f t="shared" si="5"/>
        <v>53</v>
      </c>
    </row>
    <row r="28" spans="1:9" x14ac:dyDescent="0.3">
      <c r="A28" s="32" t="str">
        <f>Total!A28</f>
        <v>Born in remainder of Central America</v>
      </c>
      <c r="B28" s="48">
        <v>30</v>
      </c>
      <c r="C28" s="48">
        <v>46</v>
      </c>
      <c r="D28" s="19">
        <f t="shared" si="6"/>
        <v>5.3686471009305658E-3</v>
      </c>
      <c r="E28" s="48">
        <v>0</v>
      </c>
      <c r="F28" s="48">
        <v>0</v>
      </c>
      <c r="G28" s="19">
        <f t="shared" si="7"/>
        <v>0</v>
      </c>
      <c r="H28" s="17">
        <f t="shared" si="4"/>
        <v>30</v>
      </c>
      <c r="I28" s="22">
        <f t="shared" si="5"/>
        <v>46</v>
      </c>
    </row>
    <row r="29" spans="1:9" x14ac:dyDescent="0.3">
      <c r="A29" s="32" t="str">
        <f>Total!A29</f>
        <v>Born in the Caribbean</v>
      </c>
      <c r="B29" s="48">
        <v>61</v>
      </c>
      <c r="C29" s="48">
        <v>52</v>
      </c>
      <c r="D29" s="19">
        <f t="shared" si="6"/>
        <v>1.0916249105225484E-2</v>
      </c>
      <c r="E29" s="48">
        <v>0</v>
      </c>
      <c r="F29" s="48">
        <v>0</v>
      </c>
      <c r="G29" s="19">
        <f t="shared" si="7"/>
        <v>0</v>
      </c>
      <c r="H29" s="17">
        <f t="shared" si="4"/>
        <v>61</v>
      </c>
      <c r="I29" s="22">
        <f t="shared" si="5"/>
        <v>52</v>
      </c>
    </row>
    <row r="30" spans="1:9" x14ac:dyDescent="0.3">
      <c r="A30" s="42" t="str">
        <f>Total!A30</f>
        <v>Born in South America</v>
      </c>
      <c r="B30" s="48">
        <v>68</v>
      </c>
      <c r="C30" s="48">
        <v>60</v>
      </c>
      <c r="D30" s="19">
        <f t="shared" si="6"/>
        <v>1.2168933428775949E-2</v>
      </c>
      <c r="E30" s="48">
        <v>17</v>
      </c>
      <c r="F30" s="48">
        <v>27</v>
      </c>
      <c r="G30" s="19">
        <f t="shared" si="7"/>
        <v>3.787878787878788E-3</v>
      </c>
      <c r="H30" s="17">
        <f t="shared" si="4"/>
        <v>51</v>
      </c>
      <c r="I30" s="22">
        <f t="shared" si="5"/>
        <v>65.795136598383934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f t="shared" si="6"/>
        <v>0</v>
      </c>
      <c r="E31" s="48">
        <v>0</v>
      </c>
      <c r="F31" s="48">
        <v>0</v>
      </c>
      <c r="G31" s="19">
        <f t="shared" si="7"/>
        <v>0</v>
      </c>
      <c r="H31" s="17">
        <f t="shared" si="4"/>
        <v>0</v>
      </c>
      <c r="I31" s="22">
        <f t="shared" si="5"/>
        <v>0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6"/>
        <v>0</v>
      </c>
      <c r="E32" s="48">
        <v>0</v>
      </c>
      <c r="F32" s="48">
        <v>0</v>
      </c>
      <c r="G32" s="19">
        <f t="shared" si="7"/>
        <v>0</v>
      </c>
      <c r="H32" s="17">
        <f t="shared" si="4"/>
        <v>0</v>
      </c>
      <c r="I32" s="22">
        <f t="shared" si="5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5588</v>
      </c>
      <c r="C35" s="18">
        <v>706</v>
      </c>
      <c r="D35" s="19">
        <f>B35/B$35</f>
        <v>1</v>
      </c>
      <c r="E35" s="17">
        <v>4488</v>
      </c>
      <c r="F35" s="18">
        <v>752</v>
      </c>
      <c r="G35" s="19">
        <f>E35/E$35</f>
        <v>1</v>
      </c>
      <c r="H35" s="17">
        <f>B35-E35</f>
        <v>1100</v>
      </c>
      <c r="I35" s="22">
        <f t="shared" ref="I35:I39" si="8">((SQRT((C35/1.645)^2+(F35/1.645)^2)))*1.645</f>
        <v>1031.4746724956458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5137</v>
      </c>
      <c r="C36" s="18">
        <v>682</v>
      </c>
      <c r="D36" s="19">
        <f t="shared" ref="D36:D39" si="9">B36/B$35</f>
        <v>0.9192913385826772</v>
      </c>
      <c r="E36" s="17">
        <v>4314</v>
      </c>
      <c r="F36" s="18">
        <v>744</v>
      </c>
      <c r="G36" s="19">
        <f t="shared" ref="G36:G39" si="10">E36/E$35</f>
        <v>0.96122994652406413</v>
      </c>
      <c r="H36" s="17">
        <f t="shared" ref="H36:H39" si="11">B36-E36</f>
        <v>823</v>
      </c>
      <c r="I36" s="22">
        <f t="shared" si="8"/>
        <v>1009.2868769581818</v>
      </c>
    </row>
    <row r="37" spans="1:9" ht="28.8" x14ac:dyDescent="0.3">
      <c r="A37" s="20" t="str">
        <f>Total!A37</f>
        <v>Entered the United States (or Puerto Rico) 5 years ago or less</v>
      </c>
      <c r="B37" s="17">
        <v>200</v>
      </c>
      <c r="C37" s="18">
        <v>154</v>
      </c>
      <c r="D37" s="19">
        <f t="shared" si="9"/>
        <v>3.579098067287044E-2</v>
      </c>
      <c r="E37" s="17">
        <v>34</v>
      </c>
      <c r="F37" s="18">
        <v>42</v>
      </c>
      <c r="G37" s="19">
        <f t="shared" si="10"/>
        <v>7.575757575757576E-3</v>
      </c>
      <c r="H37" s="17">
        <f t="shared" si="11"/>
        <v>166</v>
      </c>
      <c r="I37" s="22">
        <f t="shared" si="8"/>
        <v>159.62455951387932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132</v>
      </c>
      <c r="C38" s="18">
        <v>80</v>
      </c>
      <c r="D38" s="19">
        <f t="shared" si="9"/>
        <v>2.3622047244094488E-2</v>
      </c>
      <c r="E38" s="17">
        <v>57</v>
      </c>
      <c r="F38" s="18">
        <v>62</v>
      </c>
      <c r="G38" s="19">
        <f t="shared" si="10"/>
        <v>1.2700534759358289E-2</v>
      </c>
      <c r="H38" s="17">
        <f t="shared" si="11"/>
        <v>75</v>
      </c>
      <c r="I38" s="22">
        <f t="shared" si="8"/>
        <v>101.21264743103995</v>
      </c>
    </row>
    <row r="39" spans="1:9" ht="28.8" x14ac:dyDescent="0.3">
      <c r="A39" s="24" t="str">
        <f>Total!A39</f>
        <v>Entered the United States (or Puerto Rico) 16 years ago or more</v>
      </c>
      <c r="B39" s="25">
        <v>119</v>
      </c>
      <c r="C39" s="26">
        <v>63</v>
      </c>
      <c r="D39" s="27">
        <f t="shared" si="9"/>
        <v>2.1295633500357909E-2</v>
      </c>
      <c r="E39" s="25">
        <v>83</v>
      </c>
      <c r="F39" s="26">
        <v>82</v>
      </c>
      <c r="G39" s="27">
        <f t="shared" si="10"/>
        <v>1.8493761140819964E-2</v>
      </c>
      <c r="H39" s="25">
        <f t="shared" si="11"/>
        <v>36</v>
      </c>
      <c r="I39" s="28">
        <f t="shared" si="8"/>
        <v>103.40696301506973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Western Maryland Region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405</v>
      </c>
      <c r="C8" s="48">
        <v>152</v>
      </c>
      <c r="D8" s="16">
        <f>B8/B$8</f>
        <v>1</v>
      </c>
      <c r="E8" s="17">
        <v>0</v>
      </c>
      <c r="F8" s="18">
        <v>0</v>
      </c>
      <c r="G8" s="19">
        <v>0</v>
      </c>
      <c r="H8" s="38">
        <f t="shared" ref="H8:H11" si="0">B8-E8</f>
        <v>405</v>
      </c>
      <c r="I8" s="39">
        <f t="shared" ref="I8:I9" si="1">((SQRT((C8/1.645)^2+(F8/1.645)^2)))*1.645</f>
        <v>152</v>
      </c>
    </row>
    <row r="9" spans="1:9" x14ac:dyDescent="0.3">
      <c r="A9" s="32" t="str">
        <f>Total!A9</f>
        <v>Speak only English</v>
      </c>
      <c r="B9" s="48">
        <v>166</v>
      </c>
      <c r="C9" s="48">
        <v>85</v>
      </c>
      <c r="D9" s="16">
        <f>B9/B$8</f>
        <v>0.40987654320987654</v>
      </c>
      <c r="E9" s="17">
        <v>0</v>
      </c>
      <c r="F9" s="18">
        <v>0</v>
      </c>
      <c r="G9" s="19">
        <v>0</v>
      </c>
      <c r="H9" s="38">
        <f t="shared" si="0"/>
        <v>166</v>
      </c>
      <c r="I9" s="39">
        <f t="shared" si="1"/>
        <v>85</v>
      </c>
    </row>
    <row r="10" spans="1:9" ht="28.8" x14ac:dyDescent="0.3">
      <c r="A10" s="32" t="str">
        <f>Total!A10</f>
        <v>Speak a language other than English, speak English "very well"</v>
      </c>
      <c r="B10" s="48">
        <v>28</v>
      </c>
      <c r="C10" s="48">
        <v>30</v>
      </c>
      <c r="D10" s="16">
        <f>B10/B$8</f>
        <v>6.9135802469135796E-2</v>
      </c>
      <c r="E10" s="17">
        <v>0</v>
      </c>
      <c r="F10" s="18">
        <v>0</v>
      </c>
      <c r="G10" s="19">
        <v>0</v>
      </c>
      <c r="H10" s="38">
        <f t="shared" si="0"/>
        <v>28</v>
      </c>
      <c r="I10" s="39">
        <f>((SQRT((C10/1.645)^2+(F10/1.645)^2)))*1.645</f>
        <v>30.000000000000004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211</v>
      </c>
      <c r="C11" s="48">
        <v>123</v>
      </c>
      <c r="D11" s="16">
        <f>B11/B$8</f>
        <v>0.5209876543209877</v>
      </c>
      <c r="E11" s="17">
        <v>0</v>
      </c>
      <c r="F11" s="18">
        <v>0</v>
      </c>
      <c r="G11" s="19">
        <v>0</v>
      </c>
      <c r="H11" s="38">
        <f t="shared" si="0"/>
        <v>211</v>
      </c>
      <c r="I11" s="39">
        <f>((SQRT((C11/1.645)^2+(F11/1.645)^2)))*1.645</f>
        <v>123.00000000000001</v>
      </c>
    </row>
    <row r="12" spans="1:9" x14ac:dyDescent="0.3">
      <c r="A12" s="21"/>
      <c r="B12" s="17" t="s">
        <v>43</v>
      </c>
      <c r="C12" s="18" t="s">
        <v>43</v>
      </c>
      <c r="D12" s="22"/>
      <c r="E12" s="17"/>
      <c r="F12" s="18"/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48">
        <v>463</v>
      </c>
      <c r="C14" s="48">
        <v>206</v>
      </c>
      <c r="D14" s="19">
        <f>B14/B$14</f>
        <v>1</v>
      </c>
      <c r="E14" s="48">
        <v>0</v>
      </c>
      <c r="F14" s="48">
        <v>0</v>
      </c>
      <c r="G14" s="19">
        <v>0</v>
      </c>
      <c r="H14" s="17">
        <f t="shared" ref="H14:H32" si="2">B14-E14</f>
        <v>463</v>
      </c>
      <c r="I14" s="22">
        <f t="shared" ref="I14:I32" si="3">((SQRT((C14/1.645)^2+(F14/1.645)^2)))*1.645</f>
        <v>206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81</v>
      </c>
      <c r="C16" s="48">
        <v>41</v>
      </c>
      <c r="D16" s="19">
        <f t="shared" ref="D16:D32" si="4">B16/B$14</f>
        <v>0.17494600431965443</v>
      </c>
      <c r="E16" s="48">
        <v>0</v>
      </c>
      <c r="F16" s="48">
        <v>0</v>
      </c>
      <c r="G16" s="19">
        <v>0</v>
      </c>
      <c r="H16" s="17">
        <f t="shared" si="2"/>
        <v>81</v>
      </c>
      <c r="I16" s="22">
        <f t="shared" si="3"/>
        <v>41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0</v>
      </c>
      <c r="C17" s="48">
        <v>0</v>
      </c>
      <c r="D17" s="19">
        <f t="shared" si="4"/>
        <v>0</v>
      </c>
      <c r="E17" s="48">
        <v>0</v>
      </c>
      <c r="F17" s="48">
        <v>0</v>
      </c>
      <c r="G17" s="19">
        <v>0</v>
      </c>
      <c r="H17" s="17">
        <f t="shared" si="2"/>
        <v>0</v>
      </c>
      <c r="I17" s="22">
        <f t="shared" si="3"/>
        <v>0</v>
      </c>
    </row>
    <row r="18" spans="1:9" ht="28.8" x14ac:dyDescent="0.3">
      <c r="A18" s="32" t="str">
        <f>Total!A18</f>
        <v>Different state than current residence or residence 1 year ago</v>
      </c>
      <c r="B18" s="48">
        <v>65</v>
      </c>
      <c r="C18" s="48">
        <v>68</v>
      </c>
      <c r="D18" s="19">
        <f t="shared" si="4"/>
        <v>0.14038876889848811</v>
      </c>
      <c r="E18" s="48">
        <v>0</v>
      </c>
      <c r="F18" s="48">
        <v>0</v>
      </c>
      <c r="G18" s="19">
        <v>0</v>
      </c>
      <c r="H18" s="17">
        <f t="shared" si="2"/>
        <v>65</v>
      </c>
      <c r="I18" s="22">
        <f t="shared" si="3"/>
        <v>68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4"/>
        <v>0</v>
      </c>
      <c r="E19" s="48">
        <v>0</v>
      </c>
      <c r="F19" s="48">
        <v>0</v>
      </c>
      <c r="G19" s="19">
        <v>0</v>
      </c>
      <c r="H19" s="17">
        <f t="shared" si="2"/>
        <v>0</v>
      </c>
      <c r="I19" s="22">
        <f t="shared" si="3"/>
        <v>0</v>
      </c>
    </row>
    <row r="20" spans="1:9" x14ac:dyDescent="0.3">
      <c r="A20" s="32" t="str">
        <f>Total!A20</f>
        <v>Born in Germany</v>
      </c>
      <c r="B20" s="48">
        <v>0</v>
      </c>
      <c r="C20" s="48">
        <v>0</v>
      </c>
      <c r="D20" s="19">
        <f t="shared" si="4"/>
        <v>0</v>
      </c>
      <c r="E20" s="48">
        <v>0</v>
      </c>
      <c r="F20" s="48">
        <v>0</v>
      </c>
      <c r="G20" s="19">
        <v>0</v>
      </c>
      <c r="H20" s="17">
        <f t="shared" si="2"/>
        <v>0</v>
      </c>
      <c r="I20" s="22">
        <f t="shared" si="3"/>
        <v>0</v>
      </c>
    </row>
    <row r="21" spans="1:9" x14ac:dyDescent="0.3">
      <c r="A21" s="32" t="str">
        <f>Total!A21</f>
        <v>Born in remainder of Europe</v>
      </c>
      <c r="B21" s="48">
        <v>74</v>
      </c>
      <c r="C21" s="48">
        <v>55</v>
      </c>
      <c r="D21" s="19">
        <f t="shared" si="4"/>
        <v>0.15982721382289417</v>
      </c>
      <c r="E21" s="48">
        <v>0</v>
      </c>
      <c r="F21" s="48">
        <v>0</v>
      </c>
      <c r="G21" s="19">
        <v>0</v>
      </c>
      <c r="H21" s="17">
        <f t="shared" si="2"/>
        <v>74</v>
      </c>
      <c r="I21" s="22">
        <f t="shared" si="3"/>
        <v>54.999999999999993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43</v>
      </c>
      <c r="C22" s="48">
        <v>42</v>
      </c>
      <c r="D22" s="19">
        <f t="shared" si="4"/>
        <v>9.2872570194384454E-2</v>
      </c>
      <c r="E22" s="48">
        <v>0</v>
      </c>
      <c r="F22" s="48">
        <v>0</v>
      </c>
      <c r="G22" s="19">
        <v>0</v>
      </c>
      <c r="H22" s="17">
        <f t="shared" si="2"/>
        <v>43</v>
      </c>
      <c r="I22" s="22">
        <f t="shared" si="3"/>
        <v>42</v>
      </c>
    </row>
    <row r="23" spans="1:9" x14ac:dyDescent="0.3">
      <c r="A23" s="32" t="str">
        <f>Total!A23</f>
        <v>Born in India</v>
      </c>
      <c r="B23" s="48">
        <v>18</v>
      </c>
      <c r="C23" s="48">
        <v>19</v>
      </c>
      <c r="D23" s="19">
        <f t="shared" si="4"/>
        <v>3.8876889848812095E-2</v>
      </c>
      <c r="E23" s="48">
        <v>0</v>
      </c>
      <c r="F23" s="48">
        <v>0</v>
      </c>
      <c r="G23" s="19">
        <v>0</v>
      </c>
      <c r="H23" s="17">
        <f t="shared" si="2"/>
        <v>18</v>
      </c>
      <c r="I23" s="22">
        <f t="shared" si="3"/>
        <v>19</v>
      </c>
    </row>
    <row r="24" spans="1:9" x14ac:dyDescent="0.3">
      <c r="A24" s="32" t="str">
        <f>Total!A24</f>
        <v>Born in the Philippines</v>
      </c>
      <c r="B24" s="48">
        <v>0</v>
      </c>
      <c r="C24" s="48">
        <v>0</v>
      </c>
      <c r="D24" s="19">
        <f t="shared" si="4"/>
        <v>0</v>
      </c>
      <c r="E24" s="48">
        <v>0</v>
      </c>
      <c r="F24" s="48">
        <v>0</v>
      </c>
      <c r="G24" s="19">
        <v>0</v>
      </c>
      <c r="H24" s="17">
        <f t="shared" si="2"/>
        <v>0</v>
      </c>
      <c r="I24" s="22">
        <f t="shared" si="3"/>
        <v>0</v>
      </c>
    </row>
    <row r="25" spans="1:9" x14ac:dyDescent="0.3">
      <c r="A25" s="32" t="str">
        <f>Total!A25</f>
        <v>Born in remainder of Asia</v>
      </c>
      <c r="B25" s="48">
        <v>176</v>
      </c>
      <c r="C25" s="48">
        <v>176</v>
      </c>
      <c r="D25" s="19">
        <f t="shared" si="4"/>
        <v>0.38012958963282939</v>
      </c>
      <c r="E25" s="48">
        <v>0</v>
      </c>
      <c r="F25" s="48">
        <v>0</v>
      </c>
      <c r="G25" s="19">
        <v>0</v>
      </c>
      <c r="H25" s="17">
        <f t="shared" si="2"/>
        <v>176</v>
      </c>
      <c r="I25" s="22">
        <f t="shared" si="3"/>
        <v>176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4"/>
        <v>0</v>
      </c>
      <c r="E26" s="48">
        <v>0</v>
      </c>
      <c r="F26" s="48">
        <v>0</v>
      </c>
      <c r="G26" s="19">
        <v>0</v>
      </c>
      <c r="H26" s="17">
        <f t="shared" si="2"/>
        <v>0</v>
      </c>
      <c r="I26" s="22">
        <f t="shared" si="3"/>
        <v>0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4"/>
        <v>0</v>
      </c>
      <c r="E27" s="48">
        <v>0</v>
      </c>
      <c r="F27" s="48">
        <v>0</v>
      </c>
      <c r="G27" s="19">
        <v>0</v>
      </c>
      <c r="H27" s="17">
        <f t="shared" si="2"/>
        <v>0</v>
      </c>
      <c r="I27" s="22">
        <f t="shared" si="3"/>
        <v>0</v>
      </c>
    </row>
    <row r="28" spans="1:9" x14ac:dyDescent="0.3">
      <c r="A28" s="32" t="str">
        <f>Total!A28</f>
        <v>Born in remainder of Central America</v>
      </c>
      <c r="B28" s="48">
        <v>0</v>
      </c>
      <c r="C28" s="48">
        <v>0</v>
      </c>
      <c r="D28" s="19">
        <f t="shared" si="4"/>
        <v>0</v>
      </c>
      <c r="E28" s="48">
        <v>0</v>
      </c>
      <c r="F28" s="48">
        <v>0</v>
      </c>
      <c r="G28" s="19">
        <v>0</v>
      </c>
      <c r="H28" s="17">
        <f t="shared" si="2"/>
        <v>0</v>
      </c>
      <c r="I28" s="22">
        <f t="shared" si="3"/>
        <v>0</v>
      </c>
    </row>
    <row r="29" spans="1:9" x14ac:dyDescent="0.3">
      <c r="A29" s="32" t="str">
        <f>Total!A29</f>
        <v>Born in the Caribbean</v>
      </c>
      <c r="B29" s="48">
        <v>6</v>
      </c>
      <c r="C29" s="48">
        <v>11</v>
      </c>
      <c r="D29" s="19">
        <f t="shared" si="4"/>
        <v>1.2958963282937365E-2</v>
      </c>
      <c r="E29" s="48">
        <v>0</v>
      </c>
      <c r="F29" s="48">
        <v>0</v>
      </c>
      <c r="G29" s="19">
        <v>0</v>
      </c>
      <c r="H29" s="17">
        <f t="shared" si="2"/>
        <v>6</v>
      </c>
      <c r="I29" s="22">
        <f t="shared" si="3"/>
        <v>11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f t="shared" si="4"/>
        <v>0</v>
      </c>
      <c r="E30" s="48">
        <v>0</v>
      </c>
      <c r="F30" s="48">
        <v>0</v>
      </c>
      <c r="G30" s="19">
        <v>0</v>
      </c>
      <c r="H30" s="17">
        <f t="shared" si="2"/>
        <v>0</v>
      </c>
      <c r="I30" s="22">
        <f t="shared" si="3"/>
        <v>0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f t="shared" si="4"/>
        <v>0</v>
      </c>
      <c r="E31" s="48">
        <v>0</v>
      </c>
      <c r="F31" s="48">
        <v>0</v>
      </c>
      <c r="G31" s="19">
        <v>0</v>
      </c>
      <c r="H31" s="17">
        <f t="shared" si="2"/>
        <v>0</v>
      </c>
      <c r="I31" s="22">
        <f t="shared" si="3"/>
        <v>0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4"/>
        <v>0</v>
      </c>
      <c r="E32" s="48">
        <v>0</v>
      </c>
      <c r="F32" s="48">
        <v>0</v>
      </c>
      <c r="G32" s="19">
        <v>0</v>
      </c>
      <c r="H32" s="17">
        <f t="shared" si="2"/>
        <v>0</v>
      </c>
      <c r="I32" s="22">
        <f t="shared" si="3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/>
      <c r="F33" s="18"/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/>
      <c r="F34" s="18"/>
      <c r="G34" s="13"/>
      <c r="H34" s="4"/>
      <c r="I34" s="13"/>
    </row>
    <row r="35" spans="1:9" x14ac:dyDescent="0.3">
      <c r="A35" s="14" t="str">
        <f>Total!A35</f>
        <v>Total</v>
      </c>
      <c r="B35" s="17">
        <v>463</v>
      </c>
      <c r="C35" s="18">
        <v>207</v>
      </c>
      <c r="D35" s="19">
        <f>B35/B$35</f>
        <v>1</v>
      </c>
      <c r="E35" s="17">
        <v>0</v>
      </c>
      <c r="F35" s="18">
        <v>0</v>
      </c>
      <c r="G35" s="19">
        <v>0</v>
      </c>
      <c r="H35" s="17">
        <f t="shared" ref="H35:H39" si="5">B35-E35</f>
        <v>463</v>
      </c>
      <c r="I35" s="22">
        <f t="shared" ref="I35:I39" si="6">((SQRT((C35/1.645)^2+(F35/1.645)^2)))*1.645</f>
        <v>207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146</v>
      </c>
      <c r="C36" s="18">
        <v>79</v>
      </c>
      <c r="D36" s="19">
        <f t="shared" ref="D36:D39" si="7">B36/B$35</f>
        <v>0.31533477321814257</v>
      </c>
      <c r="E36" s="17">
        <v>0</v>
      </c>
      <c r="F36" s="18">
        <v>0</v>
      </c>
      <c r="G36" s="19">
        <v>0</v>
      </c>
      <c r="H36" s="17">
        <f t="shared" si="5"/>
        <v>146</v>
      </c>
      <c r="I36" s="22">
        <f t="shared" si="6"/>
        <v>79</v>
      </c>
    </row>
    <row r="37" spans="1:9" ht="28.8" x14ac:dyDescent="0.3">
      <c r="A37" s="20" t="str">
        <f>Total!A37</f>
        <v>Entered the United States (or Puerto Rico) 5 years ago or less</v>
      </c>
      <c r="B37" s="17">
        <v>280</v>
      </c>
      <c r="C37" s="18">
        <v>186</v>
      </c>
      <c r="D37" s="19">
        <f t="shared" si="7"/>
        <v>0.60475161987041037</v>
      </c>
      <c r="E37" s="17">
        <v>0</v>
      </c>
      <c r="F37" s="18">
        <v>0</v>
      </c>
      <c r="G37" s="19">
        <v>0</v>
      </c>
      <c r="H37" s="17">
        <f t="shared" si="5"/>
        <v>280</v>
      </c>
      <c r="I37" s="22">
        <f t="shared" si="6"/>
        <v>186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37</v>
      </c>
      <c r="C38" s="18">
        <v>43</v>
      </c>
      <c r="D38" s="19">
        <f t="shared" si="7"/>
        <v>7.9913606911447083E-2</v>
      </c>
      <c r="E38" s="17">
        <v>0</v>
      </c>
      <c r="F38" s="18">
        <v>0</v>
      </c>
      <c r="G38" s="19">
        <v>0</v>
      </c>
      <c r="H38" s="17">
        <f t="shared" si="5"/>
        <v>37</v>
      </c>
      <c r="I38" s="22">
        <f t="shared" si="6"/>
        <v>43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7"/>
        <v>0</v>
      </c>
      <c r="E39" s="25">
        <v>0</v>
      </c>
      <c r="F39" s="26">
        <v>0</v>
      </c>
      <c r="G39" s="27">
        <v>0</v>
      </c>
      <c r="H39" s="25">
        <f t="shared" si="5"/>
        <v>0</v>
      </c>
      <c r="I39" s="28">
        <f t="shared" si="6"/>
        <v>0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FBA7FD8-05B7-492D-BBCF-BDAEC27284CC}"/>
</file>

<file path=customXml/itemProps2.xml><?xml version="1.0" encoding="utf-8"?>
<ds:datastoreItem xmlns:ds="http://schemas.openxmlformats.org/officeDocument/2006/customXml" ds:itemID="{95D1C19E-FE88-4040-92D3-D1CC70105EFA}"/>
</file>

<file path=customXml/itemProps3.xml><?xml version="1.0" encoding="utf-8"?>
<ds:datastoreItem xmlns:ds="http://schemas.openxmlformats.org/officeDocument/2006/customXml" ds:itemID="{4F4D4428-E393-4452-8D88-5C206611DD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2015-10-08T19:47:15Z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