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A3" i="5" l="1"/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<sst xmlns="http://schemas.openxmlformats.org/spreadsheetml/2006/main" count="157" uniqueCount="41">
  <si>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</si>
  <si>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</si>
  <si>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</si>
  <si>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</si>
  <si>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</si>
  <si>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</si>
  <si>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</si>
  <si>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</si>
  <si>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</si>
  <si>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</si>
  <si>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</si>
  <si>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</si>
  <si>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</si>
  <si>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</si>
  <si>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</si>
  <si>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</si>
  <si>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</si>
  <si>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</si>
  <si>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</si>
  <si>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</si>
  <si>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</si>
  <si>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</si>
  <si>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</si>
  <si>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</si>
  <si>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</si>
  <si>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</si>
  <si>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</si>
  <si>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</si>
  <si>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</si>
  <si>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</si>
  <si>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</si>
  <si>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</si>
  <si>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</si>
  <si>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</si>
  <si>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</si>
  <si>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</si>
  <si>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</si>
  <si>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</si>
  <si>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</si>
  <si>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</si>
  <si>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Talbot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</si>
</sst>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45" t="s">
        <v>8</v>
      </c>
      <c r="C3" s="45"/>
      <c r="D3" s="45"/>
      <c r="E3" s="45"/>
      <c r="F3" s="45"/>
      <c r="G3" s="45"/>
      <c r="H3" s="45"/>
      <c r="I3" s="4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1293</v>
      </c>
      <c r="C8" s="17">
        <f>((SQRT((Intra!C8/1.645)^2+(Inter!C8/1.645)^2+(Foreign!C8/1.645)^2))*1.645)</f>
        <v>271.90807270105097</v>
      </c>
      <c r="D8" s="18">
        <f t="shared" ref="D8:D12" si="0">B8/B$8</f>
        <v>1</v>
      </c>
      <c r="E8" s="16">
        <f>Intra!E8+Inter!E8+Foreign!E8</f>
        <v>977</v>
      </c>
      <c r="F8" s="17">
        <f>((SQRT((Intra!F8/1.645)^2+(Inter!F8/1.645)^2+(Foreign!F8/1.645)^2))*1.645)</f>
        <v>269.42531432662378</v>
      </c>
      <c r="G8" s="18">
        <f>E8/E$8</f>
        <v>1</v>
      </c>
      <c r="H8" s="16">
        <f>Intra!H8+Inter!H8+Foreign!H8</f>
        <v>316</v>
      </c>
      <c r="I8" s="22">
        <f>((SQRT((Intra!I8/1.645)^2+(Inter!I8/1.645)^2+(Foreign!I8/1.645)^2))*1.645)</f>
        <v>382.78453469282169</v>
      </c>
      <c r="K8" s="6"/>
    </row>
    <row r="9" spans="1:11" x14ac:dyDescent="0.3">
      <c r="A9" s="19" t="s">
        <v>13</v>
      </c>
      <c r="B9" s="16">
        <f>Intra!B9+Inter!B9+Foreign!B9</f>
        <v>802</v>
      </c>
      <c r="C9" s="17">
        <f>((SQRT((Intra!C9/1.645)^2+(Inter!C9/1.645)^2+(Foreign!C9/1.645)^2))*1.645)</f>
        <v>235.88768513849976</v>
      </c>
      <c r="D9" s="18">
        <f t="shared" si="0"/>
        <v>0.62026295436968293</v>
      </c>
      <c r="E9" s="16">
        <f>Intra!E9+Inter!E9+Foreign!E9</f>
        <v>601</v>
      </c>
      <c r="F9" s="17">
        <f>((SQRT((Intra!F9/1.645)^2+(Inter!F9/1.645)^2+(Foreign!F9/1.645)^2))*1.645)</f>
        <v>234.61457755220579</v>
      </c>
      <c r="G9" s="18">
        <f>E9/E$8</f>
        <v>0.61514841351074723</v>
      </c>
      <c r="H9" s="16">
        <f>Intra!H9+Inter!H9+Foreign!H9</f>
        <v>201</v>
      </c>
      <c r="I9" s="22">
        <f>((SQRT((Intra!I9/1.645)^2+(Inter!I9/1.645)^2+(Foreign!I9/1.645)^2))*1.645)</f>
        <v>332.69655844327576</v>
      </c>
      <c r="K9" s="6"/>
    </row>
    <row r="10" spans="1:11" x14ac:dyDescent="0.3">
      <c r="A10" s="19" t="s">
        <v>14</v>
      </c>
      <c r="B10" s="16">
        <f>Intra!B10+Inter!B10+Foreign!B10</f>
        <v>138</v>
      </c>
      <c r="C10" s="17">
        <f>((SQRT((Intra!C10/1.645)^2+(Inter!C10/1.645)^2+(Foreign!C10/1.645)^2))*1.645)</f>
        <v>85.029406677925252</v>
      </c>
      <c r="D10" s="18">
        <f t="shared" si="0"/>
        <v>0.10672853828306264</v>
      </c>
      <c r="E10" s="16">
        <f>Intra!E10+Inter!E10+Foreign!E10</f>
        <v>39</v>
      </c>
      <c r="F10" s="17">
        <f>((SQRT((Intra!F10/1.645)^2+(Inter!F10/1.645)^2+(Foreign!F10/1.645)^2))*1.645)</f>
        <v>29.899832775452101</v>
      </c>
      <c r="G10" s="18">
        <f>E10/E$8</f>
        <v>3.9918116683725691E-2</v>
      </c>
      <c r="H10" s="16">
        <f>Intra!H10+Inter!H10+Foreign!H10</f>
        <v>99</v>
      </c>
      <c r="I10" s="22">
        <f>((SQRT((Intra!I10/1.645)^2+(Inter!I10/1.645)^2+(Foreign!I10/1.645)^2))*1.645)</f>
        <v>90.133234713949975</v>
      </c>
      <c r="K10" s="6"/>
    </row>
    <row r="11" spans="1:11" x14ac:dyDescent="0.3">
      <c r="A11" s="19" t="s">
        <v>15</v>
      </c>
      <c r="B11" s="16">
        <f>Intra!B11+Inter!B11+Foreign!B11</f>
        <v>0</v>
      </c>
      <c r="C11" s="17">
        <f>((SQRT((Intra!C11/1.645)^2+(Inter!C11/1.645)^2+(Foreign!C11/1.645)^2))*1.645)</f>
        <v>0</v>
      </c>
      <c r="D11" s="18">
        <f t="shared" si="0"/>
        <v>0</v>
      </c>
      <c r="E11" s="16">
        <f>Intra!E11+Inter!E11+Foreign!E11</f>
        <v>0</v>
      </c>
      <c r="F11" s="17">
        <f>((SQRT((Intra!F11/1.645)^2+(Inter!F11/1.645)^2+(Foreign!F11/1.645)^2))*1.645)</f>
        <v>0</v>
      </c>
      <c r="G11" s="18">
        <f>E11/E$8</f>
        <v>0</v>
      </c>
      <c r="H11" s="16">
        <f>Intra!H11+Inter!H11+Foreign!H11</f>
        <v>0</v>
      </c>
      <c r="I11" s="22">
        <f>((SQRT((Intra!I11/1.645)^2+(Inter!I11/1.645)^2+(Foreign!I11/1.645)^2))*1.645)</f>
        <v>0</v>
      </c>
      <c r="K11" s="6"/>
    </row>
    <row r="12" spans="1:11" s="1" customFormat="1" x14ac:dyDescent="0.3">
      <c r="A12" s="20" t="s">
        <v>16</v>
      </c>
      <c r="B12" s="16">
        <f>Intra!B12+Inter!B12+Foreign!B12</f>
        <v>353</v>
      </c>
      <c r="C12" s="17">
        <f>((SQRT((Intra!C12/1.645)^2+(Inter!C12/1.645)^2+(Foreign!C12/1.645)^2))*1.645)</f>
        <v>105.17128885774865</v>
      </c>
      <c r="D12" s="18">
        <f t="shared" si="0"/>
        <v>0.27300850734725446</v>
      </c>
      <c r="E12" s="16">
        <f>Intra!E12+Inter!E12+Foreign!E12</f>
        <v>337</v>
      </c>
      <c r="F12" s="17">
        <f>((SQRT((Intra!F12/1.645)^2+(Inter!F12/1.645)^2+(Foreign!F12/1.645)^2))*1.645)</f>
        <v>129.04262861550828</v>
      </c>
      <c r="G12" s="18">
        <f>E12/E$8</f>
        <v>0.34493346980552714</v>
      </c>
      <c r="H12" s="16">
        <f>Intra!H12+Inter!H12+Foreign!H12</f>
        <v>16</v>
      </c>
      <c r="I12" s="22">
        <f>((SQRT((Intra!I12/1.645)^2+(Inter!I12/1.645)^2+(Foreign!I12/1.645)^2))*1.645)</f>
        <v>166.47221990470359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1049</v>
      </c>
      <c r="C15" s="17">
        <f>((SQRT((Intra!C15/1.645)^2+(Inter!C15/1.645)^2+(Foreign!C15/1.645)^2))*1.645)</f>
        <v>232.55321971540192</v>
      </c>
      <c r="D15" s="18">
        <f>B15/B$15</f>
        <v>1</v>
      </c>
      <c r="E15" s="16">
        <f>Intra!E15+Inter!E15+Foreign!E15</f>
        <v>737</v>
      </c>
      <c r="F15" s="17">
        <f>((SQRT((Intra!F15/1.645)^2+(Inter!F15/1.645)^2+(Foreign!F15/1.645)^2))*1.645)</f>
        <v>225.80522580312436</v>
      </c>
      <c r="G15" s="18">
        <f>E15/E$15</f>
        <v>1</v>
      </c>
      <c r="H15" s="16">
        <f>Intra!H15+Inter!H15+Foreign!H15</f>
        <v>312</v>
      </c>
      <c r="I15" s="22">
        <f>((SQRT((Intra!I15/1.645)^2+(Inter!I15/1.645)^2+(Foreign!I15/1.645)^2))*1.645)</f>
        <v>324.14348674622477</v>
      </c>
    </row>
    <row r="16" spans="1:11" x14ac:dyDescent="0.3">
      <c r="A16" s="19" t="s">
        <v>17</v>
      </c>
      <c r="B16" s="16">
        <f>Intra!B16+Inter!B16+Foreign!B16</f>
        <v>344</v>
      </c>
      <c r="C16" s="17">
        <f>((SQRT((Intra!C16/1.645)^2+(Inter!C16/1.645)^2+(Foreign!C16/1.645)^2))*1.645)</f>
        <v>131.26309458488325</v>
      </c>
      <c r="D16" s="18">
        <f>B16/B$15</f>
        <v>0.3279313632030505</v>
      </c>
      <c r="E16" s="16">
        <f>Intra!E16+Inter!E16+Foreign!E16</f>
        <v>105</v>
      </c>
      <c r="F16" s="17">
        <f>((SQRT((Intra!F16/1.645)^2+(Inter!F16/1.645)^2+(Foreign!F16/1.645)^2))*1.645)</f>
        <v>65.840716885526092</v>
      </c>
      <c r="G16" s="18">
        <f>E16/E$15</f>
        <v>0.14246947082767977</v>
      </c>
      <c r="H16" s="16">
        <f>Intra!H16+Inter!H16+Foreign!H16</f>
        <v>239</v>
      </c>
      <c r="I16" s="22">
        <f>((SQRT((Intra!I16/1.645)^2+(Inter!I16/1.645)^2+(Foreign!I16/1.645)^2))*1.645)</f>
        <v>146.85026387446501</v>
      </c>
    </row>
    <row r="17" spans="1:9" x14ac:dyDescent="0.3">
      <c r="A17" s="19" t="s">
        <v>18</v>
      </c>
      <c r="B17" s="16">
        <f>Intra!B17+Inter!B17+Foreign!B17</f>
        <v>224</v>
      </c>
      <c r="C17" s="17">
        <f>((SQRT((Intra!C17/1.645)^2+(Inter!C17/1.645)^2+(Foreign!C17/1.645)^2))*1.645)</f>
        <v>105.40872829135165</v>
      </c>
      <c r="D17" s="18">
        <f t="shared" ref="D17:D21" si="1">B17/B$15</f>
        <v>0.21353670162059105</v>
      </c>
      <c r="E17" s="16">
        <f>Intra!E17+Inter!E17+Foreign!E17</f>
        <v>118</v>
      </c>
      <c r="F17" s="17">
        <f>((SQRT((Intra!F17/1.645)^2+(Inter!F17/1.645)^2+(Foreign!F17/1.645)^2))*1.645)</f>
        <v>68.3447144993671</v>
      </c>
      <c r="G17" s="18">
        <f t="shared" ref="G17:G21" si="2">E17/E$15</f>
        <v>0.16010854816824965</v>
      </c>
      <c r="H17" s="16">
        <f>Intra!H17+Inter!H17+Foreign!H17</f>
        <v>106</v>
      </c>
      <c r="I17" s="22">
        <f>((SQRT((Intra!I17/1.645)^2+(Inter!I17/1.645)^2+(Foreign!I17/1.645)^2))*1.645)</f>
        <v>125.62643034011592</v>
      </c>
    </row>
    <row r="18" spans="1:9" x14ac:dyDescent="0.3">
      <c r="A18" s="19" t="s">
        <v>19</v>
      </c>
      <c r="B18" s="16">
        <f>Intra!B18+Inter!B18+Foreign!B18</f>
        <v>237</v>
      </c>
      <c r="C18" s="17">
        <f>((SQRT((Intra!C18/1.645)^2+(Inter!C18/1.645)^2+(Foreign!C18/1.645)^2))*1.645)</f>
        <v>121.24768039018312</v>
      </c>
      <c r="D18" s="18">
        <f t="shared" si="1"/>
        <v>0.22592945662535749</v>
      </c>
      <c r="E18" s="16">
        <f>Intra!E18+Inter!E18+Foreign!E18</f>
        <v>265</v>
      </c>
      <c r="F18" s="17">
        <f>((SQRT((Intra!F18/1.645)^2+(Inter!F18/1.645)^2+(Foreign!F18/1.645)^2))*1.645)</f>
        <v>103.9615313469362</v>
      </c>
      <c r="G18" s="18">
        <f t="shared" si="2"/>
        <v>0.35956580732700133</v>
      </c>
      <c r="H18" s="16">
        <f>Intra!H18+Inter!H18+Foreign!H18</f>
        <v>-28</v>
      </c>
      <c r="I18" s="22">
        <f>((SQRT((Intra!I18/1.645)^2+(Inter!I18/1.645)^2+(Foreign!I18/1.645)^2))*1.645)</f>
        <v>159.7153718337718</v>
      </c>
    </row>
    <row r="19" spans="1:9" x14ac:dyDescent="0.3">
      <c r="A19" s="20" t="s">
        <v>20</v>
      </c>
      <c r="B19" s="16">
        <f>Intra!B19+Inter!B19+Foreign!B19</f>
        <v>146</v>
      </c>
      <c r="C19" s="17">
        <f>((SQRT((Intra!C19/1.645)^2+(Inter!C19/1.645)^2+(Foreign!C19/1.645)^2))*1.645)</f>
        <v>86.931007126341299</v>
      </c>
      <c r="D19" s="18">
        <f t="shared" si="1"/>
        <v>0.13918017159199236</v>
      </c>
      <c r="E19" s="16">
        <f>Intra!E19+Inter!E19+Foreign!E19</f>
        <v>34</v>
      </c>
      <c r="F19" s="17">
        <f>((SQRT((Intra!F19/1.645)^2+(Inter!F19/1.645)^2+(Foreign!F19/1.645)^2))*1.645)</f>
        <v>35.227829907617071</v>
      </c>
      <c r="G19" s="18">
        <f t="shared" si="2"/>
        <v>4.6132971506105833E-2</v>
      </c>
      <c r="H19" s="16">
        <f>Intra!H19+Inter!H19+Foreign!H19</f>
        <v>112</v>
      </c>
      <c r="I19" s="22">
        <f>((SQRT((Intra!I19/1.645)^2+(Inter!I19/1.645)^2+(Foreign!I19/1.645)^2))*1.645)</f>
        <v>93.797654554898131</v>
      </c>
    </row>
    <row r="20" spans="1:9" x14ac:dyDescent="0.3">
      <c r="A20" s="20" t="s">
        <v>21</v>
      </c>
      <c r="B20" s="16">
        <f>Intra!B20+Inter!B20+Foreign!B20</f>
        <v>98</v>
      </c>
      <c r="C20" s="17">
        <f>((SQRT((Intra!C20/1.645)^2+(Inter!C20/1.645)^2+(Foreign!C20/1.645)^2))*1.645)</f>
        <v>59.008473967727731</v>
      </c>
      <c r="D20" s="18">
        <f t="shared" si="1"/>
        <v>9.3422306959008578E-2</v>
      </c>
      <c r="E20" s="16">
        <f>Intra!E20+Inter!E20+Foreign!E20</f>
        <v>215</v>
      </c>
      <c r="F20" s="17">
        <f>((SQRT((Intra!F20/1.645)^2+(Inter!F20/1.645)^2+(Foreign!F20/1.645)^2))*1.645)</f>
        <v>173.01156030739679</v>
      </c>
      <c r="G20" s="18">
        <f t="shared" si="2"/>
        <v>0.29172320217096337</v>
      </c>
      <c r="H20" s="16">
        <f>Intra!H20+Inter!H20+Foreign!H20</f>
        <v>-117</v>
      </c>
      <c r="I20" s="22">
        <f>((SQRT((Intra!I20/1.645)^2+(Inter!I20/1.645)^2+(Foreign!I20/1.645)^2))*1.645)</f>
        <v>182.79770239256291</v>
      </c>
    </row>
    <row r="21" spans="1:9" x14ac:dyDescent="0.3">
      <c r="A21" s="20" t="s">
        <v>30</v>
      </c>
      <c r="B21" s="16">
        <f>Intra!B21+Inter!B21+Foreign!B21</f>
        <v>0</v>
      </c>
      <c r="C21" s="17">
        <f>((SQRT((Intra!C21/1.645)^2+(Inter!C21/1.645)^2+(Foreign!C21/1.645)^2))*1.645)</f>
        <v>0</v>
      </c>
      <c r="D21" s="18">
        <f t="shared" si="1"/>
        <v>0</v>
      </c>
      <c r="E21" s="16">
        <f>Intra!E21+Inter!E21+Foreign!E21</f>
        <v>0</v>
      </c>
      <c r="F21" s="17">
        <f>((SQRT((Intra!F21/1.645)^2+(Inter!F21/1.645)^2+(Foreign!F21/1.645)^2))*1.645)</f>
        <v>0</v>
      </c>
      <c r="G21" s="18">
        <f t="shared" si="2"/>
        <v>0</v>
      </c>
      <c r="H21" s="16">
        <f>Intra!H21+Inter!H21+Foreign!H21</f>
        <v>0</v>
      </c>
      <c r="I21" s="22">
        <f>((SQRT((Intra!I21/1.645)^2+(Inter!I21/1.645)^2+(Foreign!I21/1.645)^2))*1.645)</f>
        <v>0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1293</v>
      </c>
      <c r="C24" s="17">
        <f>((SQRT((Intra!C24/1.645)^2+(Inter!C24/1.645)^2+(Foreign!C24/1.645)^2))*1.645)</f>
        <v>267.76668948918945</v>
      </c>
      <c r="D24" s="18">
        <f>B24/B$24</f>
        <v>1</v>
      </c>
      <c r="E24" s="16">
        <f>Intra!E24+Inter!E24+Foreign!E24</f>
        <v>977</v>
      </c>
      <c r="F24" s="17">
        <f>((SQRT((Intra!F24/1.645)^2+(Inter!F24/1.645)^2+(Foreign!F24/1.645)^2))*1.645)</f>
        <v>268.88845270855353</v>
      </c>
      <c r="G24" s="18">
        <f>E24/E$24</f>
        <v>1</v>
      </c>
      <c r="H24" s="16">
        <f>Intra!H24+Inter!H24+Foreign!H24</f>
        <v>316</v>
      </c>
      <c r="I24" s="22">
        <f>((SQRT((Intra!I24/1.645)^2+(Inter!I24/1.645)^2+(Foreign!I24/1.645)^2))*1.645)</f>
        <v>379.47331922020555</v>
      </c>
    </row>
    <row r="25" spans="1:9" ht="28.8" x14ac:dyDescent="0.3">
      <c r="A25" s="19" t="s">
        <v>25</v>
      </c>
      <c r="B25" s="16">
        <f>Intra!B25+Inter!B25+Foreign!B25</f>
        <v>511</v>
      </c>
      <c r="C25" s="17">
        <f>((SQRT((Intra!C25/1.645)^2+(Inter!C25/1.645)^2+(Foreign!C25/1.645)^2))*1.645)</f>
        <v>199.10047714659049</v>
      </c>
      <c r="D25" s="18">
        <f t="shared" ref="D25:D30" si="3">B25/B$24</f>
        <v>0.39520494972931169</v>
      </c>
      <c r="E25" s="16">
        <f>Intra!E25+Inter!E25+Foreign!E25</f>
        <v>512</v>
      </c>
      <c r="F25" s="17">
        <f>((SQRT((Intra!F25/1.645)^2+(Inter!F25/1.645)^2+(Foreign!F25/1.645)^2))*1.645)</f>
        <v>228.36812387021098</v>
      </c>
      <c r="G25" s="18">
        <f t="shared" ref="G25:G30" si="4">E25/E$24</f>
        <v>0.52405322415557831</v>
      </c>
      <c r="H25" s="16">
        <f>Intra!H25+Inter!H25+Foreign!H25</f>
        <v>-1</v>
      </c>
      <c r="I25" s="22">
        <f>((SQRT((Intra!I25/1.645)^2+(Inter!I25/1.645)^2+(Foreign!I25/1.645)^2))*1.645)</f>
        <v>302.97359620930666</v>
      </c>
    </row>
    <row r="26" spans="1:9" ht="28.8" x14ac:dyDescent="0.3">
      <c r="A26" s="19" t="s">
        <v>26</v>
      </c>
      <c r="B26" s="16">
        <f>Intra!B26+Inter!B26+Foreign!B26</f>
        <v>73</v>
      </c>
      <c r="C26" s="17">
        <f>((SQRT((Intra!C26/1.645)^2+(Inter!C26/1.645)^2+(Foreign!C26/1.645)^2))*1.645)</f>
        <v>53.122499941173707</v>
      </c>
      <c r="D26" s="18">
        <f t="shared" si="3"/>
        <v>5.6457849961330242E-2</v>
      </c>
      <c r="E26" s="16">
        <f>Intra!E26+Inter!E26+Foreign!E26</f>
        <v>17</v>
      </c>
      <c r="F26" s="17">
        <f>((SQRT((Intra!F26/1.645)^2+(Inter!F26/1.645)^2+(Foreign!F26/1.645)^2))*1.645)</f>
        <v>26</v>
      </c>
      <c r="G26" s="18">
        <f t="shared" si="4"/>
        <v>1.7400204708290685E-2</v>
      </c>
      <c r="H26" s="16">
        <f>Intra!H26+Inter!H26+Foreign!H26</f>
        <v>56</v>
      </c>
      <c r="I26" s="22">
        <f>((SQRT((Intra!I26/1.645)^2+(Inter!I26/1.645)^2+(Foreign!I26/1.645)^2))*1.645)</f>
        <v>59.143892330484974</v>
      </c>
    </row>
    <row r="27" spans="1:9" ht="28.8" x14ac:dyDescent="0.3">
      <c r="A27" s="19" t="s">
        <v>27</v>
      </c>
      <c r="B27" s="16">
        <f>Intra!B27+Inter!B27+Foreign!B27</f>
        <v>192</v>
      </c>
      <c r="C27" s="17">
        <f>((SQRT((Intra!C27/1.645)^2+(Inter!C27/1.645)^2+(Foreign!C27/1.645)^2))*1.645)</f>
        <v>87.355595127043799</v>
      </c>
      <c r="D27" s="18">
        <f t="shared" si="3"/>
        <v>0.14849187935034802</v>
      </c>
      <c r="E27" s="16">
        <f>Intra!E27+Inter!E27+Foreign!E27</f>
        <v>64</v>
      </c>
      <c r="F27" s="17">
        <f>((SQRT((Intra!F27/1.645)^2+(Inter!F27/1.645)^2+(Foreign!F27/1.645)^2))*1.645)</f>
        <v>41.868842830916648</v>
      </c>
      <c r="G27" s="18">
        <f t="shared" si="4"/>
        <v>6.5506653019447289E-2</v>
      </c>
      <c r="H27" s="16">
        <f>Intra!H27+Inter!H27+Foreign!H27</f>
        <v>128</v>
      </c>
      <c r="I27" s="22">
        <f>((SQRT((Intra!I27/1.645)^2+(Inter!I27/1.645)^2+(Foreign!I27/1.645)^2))*1.645)</f>
        <v>96.871048306498679</v>
      </c>
    </row>
    <row r="28" spans="1:9" ht="28.8" x14ac:dyDescent="0.3">
      <c r="A28" s="19" t="s">
        <v>28</v>
      </c>
      <c r="B28" s="16">
        <f>Intra!B28+Inter!B28+Foreign!B28</f>
        <v>190</v>
      </c>
      <c r="C28" s="17">
        <f>((SQRT((Intra!C28/1.645)^2+(Inter!C28/1.645)^2+(Foreign!C28/1.645)^2))*1.645)</f>
        <v>104.25449630591478</v>
      </c>
      <c r="D28" s="18">
        <f t="shared" si="3"/>
        <v>0.14694508894044858</v>
      </c>
      <c r="E28" s="16">
        <f>Intra!E28+Inter!E28+Foreign!E28</f>
        <v>84</v>
      </c>
      <c r="F28" s="17">
        <f>((SQRT((Intra!F28/1.645)^2+(Inter!F28/1.645)^2+(Foreign!F28/1.645)^2))*1.645)</f>
        <v>45.825756949558404</v>
      </c>
      <c r="G28" s="18">
        <f t="shared" si="4"/>
        <v>8.5977482088024568E-2</v>
      </c>
      <c r="H28" s="16">
        <f>Intra!H28+Inter!H28+Foreign!H28</f>
        <v>106</v>
      </c>
      <c r="I28" s="22">
        <f>((SQRT((Intra!I28/1.645)^2+(Inter!I28/1.645)^2+(Foreign!I28/1.645)^2))*1.645)</f>
        <v>113.88151737661384</v>
      </c>
    </row>
    <row r="29" spans="1:9" x14ac:dyDescent="0.3">
      <c r="A29" s="19" t="s">
        <v>22</v>
      </c>
      <c r="B29" s="16">
        <f>Intra!B29+Inter!B29+Foreign!B29</f>
        <v>134</v>
      </c>
      <c r="C29" s="17">
        <f>((SQRT((Intra!C29/1.645)^2+(Inter!C29/1.645)^2+(Foreign!C29/1.645)^2))*1.645)</f>
        <v>58.847259919217983</v>
      </c>
      <c r="D29" s="18">
        <f t="shared" si="3"/>
        <v>0.10363495746326373</v>
      </c>
      <c r="E29" s="16">
        <f>Intra!E29+Inter!E29+Foreign!E29</f>
        <v>81</v>
      </c>
      <c r="F29" s="17">
        <f>((SQRT((Intra!F29/1.645)^2+(Inter!F29/1.645)^2+(Foreign!F29/1.645)^2))*1.645)</f>
        <v>46.754678910243825</v>
      </c>
      <c r="G29" s="18">
        <f t="shared" si="4"/>
        <v>8.2906857727737968E-2</v>
      </c>
      <c r="H29" s="16">
        <f>Intra!H29+Inter!H29+Foreign!H29</f>
        <v>53</v>
      </c>
      <c r="I29" s="22">
        <f>((SQRT((Intra!I29/1.645)^2+(Inter!I29/1.645)^2+(Foreign!I29/1.645)^2))*1.645)</f>
        <v>75.159829696454196</v>
      </c>
    </row>
    <row r="30" spans="1:9" x14ac:dyDescent="0.3">
      <c r="A30" s="24" t="s">
        <v>23</v>
      </c>
      <c r="B30" s="25">
        <f>Intra!B30+Inter!B30+Foreign!B30</f>
        <v>193</v>
      </c>
      <c r="C30" s="26">
        <f>((SQRT((Intra!C30/1.645)^2+(Inter!C30/1.645)^2+(Foreign!C30/1.645)^2))*1.645)</f>
        <v>85.281885532626433</v>
      </c>
      <c r="D30" s="27">
        <f t="shared" si="3"/>
        <v>0.14926527455529776</v>
      </c>
      <c r="E30" s="25">
        <f>Intra!E30+Inter!E30+Foreign!E30</f>
        <v>219</v>
      </c>
      <c r="F30" s="26">
        <f>((SQRT((Intra!F30/1.645)^2+(Inter!F30/1.645)^2+(Foreign!F30/1.645)^2))*1.645)</f>
        <v>115.40797199500561</v>
      </c>
      <c r="G30" s="27">
        <f t="shared" si="4"/>
        <v>0.2241555783009212</v>
      </c>
      <c r="H30" s="25">
        <f>Intra!H30+Inter!H30+Foreign!H30</f>
        <v>-26</v>
      </c>
      <c r="I30" s="28">
        <f>((SQRT((Intra!I30/1.645)^2+(Inter!I30/1.645)^2+(Foreign!I30/1.645)^2))*1.645)</f>
        <v>143.49912891721678</v>
      </c>
    </row>
    <row r="32" spans="1:9" x14ac:dyDescent="0.3">
      <c r="A32" s="7" t="s">
        <v>6</v>
      </c>
    </row>
    <row r="33" spans="1:9" ht="28.8" customHeight="1" x14ac:dyDescent="0.3">
      <c r="A33" s="46" t="s">
        <v>37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Total!A3</f>
        <v>Talbot County</v>
      </c>
      <c r="B3" s="48" t="s">
        <v>9</v>
      </c>
      <c r="C3" s="48"/>
      <c r="D3" s="48"/>
      <c r="E3" s="48"/>
      <c r="F3" s="48"/>
      <c r="G3" s="48"/>
      <c r="H3" s="48"/>
      <c r="I3" s="48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36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9">
        <v>941</v>
      </c>
      <c r="C8" s="49">
        <v>239.38880508494961</v>
      </c>
      <c r="D8" s="18">
        <f t="shared" ref="D8:D12" si="0">B8/B$8</f>
        <v>1</v>
      </c>
      <c r="E8" s="50">
        <v>857</v>
      </c>
      <c r="F8" s="50">
        <v>257.43154429867371</v>
      </c>
      <c r="G8" s="18">
        <f t="shared" ref="G8:G12" si="1">E8/E$8</f>
        <v>1</v>
      </c>
      <c r="H8" s="34">
        <f t="shared" ref="H8:H12" si="2">B8-E8</f>
        <v>84</v>
      </c>
      <c r="I8" s="35">
        <f>((SQRT((C8/1.645)^2+(F8/1.645)^2)))*1.645</f>
        <v>351.53662682571212</v>
      </c>
    </row>
    <row r="9" spans="1:9" x14ac:dyDescent="0.3">
      <c r="A9" s="32" t="s">
        <v>13</v>
      </c>
      <c r="B9" s="49">
        <v>585</v>
      </c>
      <c r="C9" s="49">
        <v>207.71133815947553</v>
      </c>
      <c r="D9" s="18">
        <f t="shared" si="0"/>
        <v>0.62167906482465463</v>
      </c>
      <c r="E9" s="50">
        <v>564</v>
      </c>
      <c r="F9" s="50">
        <v>231.67865676406186</v>
      </c>
      <c r="G9" s="18">
        <f t="shared" si="1"/>
        <v>0.65810968494749122</v>
      </c>
      <c r="H9" s="34">
        <f t="shared" si="2"/>
        <v>21</v>
      </c>
      <c r="I9" s="35">
        <f t="shared" ref="I9:I12" si="3">((SQRT((C9/1.645)^2+(F9/1.645)^2)))*1.645</f>
        <v>311.15751638036966</v>
      </c>
    </row>
    <row r="10" spans="1:9" x14ac:dyDescent="0.3">
      <c r="A10" s="32" t="s">
        <v>14</v>
      </c>
      <c r="B10" s="49">
        <v>124</v>
      </c>
      <c r="C10" s="49">
        <v>82.134036793524274</v>
      </c>
      <c r="D10" s="18">
        <f t="shared" si="0"/>
        <v>0.13177470775770456</v>
      </c>
      <c r="E10" s="50">
        <v>39</v>
      </c>
      <c r="F10" s="50">
        <v>29.899832775452101</v>
      </c>
      <c r="G10" s="18">
        <f t="shared" si="1"/>
        <v>4.5507584597432905E-2</v>
      </c>
      <c r="H10" s="34">
        <f t="shared" si="2"/>
        <v>85</v>
      </c>
      <c r="I10" s="35">
        <f t="shared" si="3"/>
        <v>87.40709353364862</v>
      </c>
    </row>
    <row r="11" spans="1:9" x14ac:dyDescent="0.3">
      <c r="A11" s="32" t="s">
        <v>15</v>
      </c>
      <c r="B11" s="49">
        <v>0</v>
      </c>
      <c r="C11" s="49">
        <v>0</v>
      </c>
      <c r="D11" s="18">
        <f t="shared" si="0"/>
        <v>0</v>
      </c>
      <c r="E11" s="50">
        <v>0</v>
      </c>
      <c r="F11" s="50">
        <v>0</v>
      </c>
      <c r="G11" s="18">
        <f t="shared" si="1"/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49">
        <v>232</v>
      </c>
      <c r="C12" s="49">
        <v>86.12200647918047</v>
      </c>
      <c r="D12" s="18">
        <f t="shared" si="0"/>
        <v>0.24654622741764082</v>
      </c>
      <c r="E12" s="50">
        <v>254</v>
      </c>
      <c r="F12" s="50">
        <v>108.17578287213824</v>
      </c>
      <c r="G12" s="18">
        <f t="shared" si="1"/>
        <v>0.29638273045507585</v>
      </c>
      <c r="H12" s="34">
        <f t="shared" si="2"/>
        <v>-22</v>
      </c>
      <c r="I12" s="35">
        <f t="shared" si="3"/>
        <v>138.27147211192914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3">
        <v>791</v>
      </c>
      <c r="C15" s="53">
        <v>201.16411210750292</v>
      </c>
      <c r="D15" s="18">
        <f>B15/B$15</f>
        <v>1</v>
      </c>
      <c r="E15" s="54">
        <v>692</v>
      </c>
      <c r="F15" s="54">
        <v>222.69710370815329</v>
      </c>
      <c r="G15" s="18">
        <f>E15/E$15</f>
        <v>1</v>
      </c>
      <c r="H15" s="16">
        <f t="shared" ref="H15:H21" si="4">B15-E15</f>
        <v>99</v>
      </c>
      <c r="I15" s="35">
        <f t="shared" ref="I15:I21" si="5">((SQRT((C15/1.645)^2+(F15/1.645)^2)))*1.645</f>
        <v>300.10164944565031</v>
      </c>
    </row>
    <row r="16" spans="1:9" x14ac:dyDescent="0.3">
      <c r="A16" s="32" t="s">
        <v>17</v>
      </c>
      <c r="B16" s="53">
        <v>198</v>
      </c>
      <c r="C16" s="53">
        <v>95.378194572973555</v>
      </c>
      <c r="D16" s="18">
        <f>B16/B$15</f>
        <v>0.25031605562579012</v>
      </c>
      <c r="E16" s="54">
        <v>68</v>
      </c>
      <c r="F16" s="54">
        <v>55.767373974394737</v>
      </c>
      <c r="G16" s="18">
        <f>E16/E$15</f>
        <v>9.8265895953757232E-2</v>
      </c>
      <c r="H16" s="16">
        <f t="shared" si="4"/>
        <v>130</v>
      </c>
      <c r="I16" s="35">
        <f t="shared" si="5"/>
        <v>110.48529313895131</v>
      </c>
    </row>
    <row r="17" spans="1:9" x14ac:dyDescent="0.3">
      <c r="A17" s="32" t="s">
        <v>18</v>
      </c>
      <c r="B17" s="53">
        <v>169</v>
      </c>
      <c r="C17" s="53">
        <v>85.264294989168818</v>
      </c>
      <c r="D17" s="18">
        <f t="shared" ref="D17:D21" si="6">B17/B$15</f>
        <v>0.213653603034134</v>
      </c>
      <c r="E17" s="54">
        <v>118</v>
      </c>
      <c r="F17" s="54">
        <v>68.3447144993671</v>
      </c>
      <c r="G17" s="18">
        <f t="shared" ref="G17:G21" si="7">E17/E$15</f>
        <v>0.17052023121387283</v>
      </c>
      <c r="H17" s="16">
        <f t="shared" si="4"/>
        <v>51</v>
      </c>
      <c r="I17" s="35">
        <f t="shared" si="5"/>
        <v>109.27488274987989</v>
      </c>
    </row>
    <row r="18" spans="1:9" x14ac:dyDescent="0.3">
      <c r="A18" s="32" t="s">
        <v>19</v>
      </c>
      <c r="B18" s="53">
        <v>209</v>
      </c>
      <c r="C18" s="53">
        <v>117.37120600896966</v>
      </c>
      <c r="D18" s="18">
        <f t="shared" si="6"/>
        <v>0.26422250316055623</v>
      </c>
      <c r="E18" s="54">
        <v>257</v>
      </c>
      <c r="F18" s="54">
        <v>103.14552825983296</v>
      </c>
      <c r="G18" s="18">
        <f t="shared" si="7"/>
        <v>0.37138728323699421</v>
      </c>
      <c r="H18" s="16">
        <f t="shared" si="4"/>
        <v>-48</v>
      </c>
      <c r="I18" s="35">
        <f t="shared" si="5"/>
        <v>156.25299997120052</v>
      </c>
    </row>
    <row r="19" spans="1:9" x14ac:dyDescent="0.3">
      <c r="A19" s="33" t="s">
        <v>20</v>
      </c>
      <c r="B19" s="53">
        <v>137</v>
      </c>
      <c r="C19" s="53">
        <v>85.480992039166239</v>
      </c>
      <c r="D19" s="18">
        <f t="shared" si="6"/>
        <v>0.1731984829329962</v>
      </c>
      <c r="E19" s="54">
        <v>34</v>
      </c>
      <c r="F19" s="54">
        <v>35.227829907617071</v>
      </c>
      <c r="G19" s="18">
        <f t="shared" si="7"/>
        <v>4.9132947976878616E-2</v>
      </c>
      <c r="H19" s="16">
        <f t="shared" si="4"/>
        <v>103</v>
      </c>
      <c r="I19" s="35">
        <f t="shared" si="5"/>
        <v>92.455394650609776</v>
      </c>
    </row>
    <row r="20" spans="1:9" x14ac:dyDescent="0.3">
      <c r="A20" s="33" t="s">
        <v>21</v>
      </c>
      <c r="B20" s="53">
        <v>78</v>
      </c>
      <c r="C20" s="53">
        <v>54.927224579437841</v>
      </c>
      <c r="D20" s="18">
        <f t="shared" si="6"/>
        <v>9.8609355246523395E-2</v>
      </c>
      <c r="E20" s="54">
        <v>215</v>
      </c>
      <c r="F20" s="54">
        <v>173.01156030739679</v>
      </c>
      <c r="G20" s="18">
        <f t="shared" si="7"/>
        <v>0.31069364161849711</v>
      </c>
      <c r="H20" s="16">
        <f t="shared" si="4"/>
        <v>-137</v>
      </c>
      <c r="I20" s="35">
        <f t="shared" si="5"/>
        <v>181.52134860671347</v>
      </c>
    </row>
    <row r="21" spans="1:9" x14ac:dyDescent="0.3">
      <c r="A21" s="33" t="s">
        <v>30</v>
      </c>
      <c r="B21" s="53">
        <v>0</v>
      </c>
      <c r="C21" s="53">
        <v>0</v>
      </c>
      <c r="D21" s="18">
        <f t="shared" si="6"/>
        <v>0</v>
      </c>
      <c r="E21" s="54">
        <v>0</v>
      </c>
      <c r="F21" s="54">
        <v>0</v>
      </c>
      <c r="G21" s="18">
        <f t="shared" si="7"/>
        <v>0</v>
      </c>
      <c r="H21" s="16">
        <f t="shared" si="4"/>
        <v>0</v>
      </c>
      <c r="I21" s="35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7">
        <v>941</v>
      </c>
      <c r="C24" s="57">
        <v>234.65293520431402</v>
      </c>
      <c r="D24" s="18">
        <f>B24/B$24</f>
        <v>1</v>
      </c>
      <c r="E24" s="58">
        <v>857</v>
      </c>
      <c r="F24" s="58">
        <v>257.02139988724679</v>
      </c>
      <c r="G24" s="18">
        <f>E24/E$24</f>
        <v>1</v>
      </c>
      <c r="H24" s="16">
        <f t="shared" ref="H24:H30" si="8">B24-E24</f>
        <v>84</v>
      </c>
      <c r="I24" s="35">
        <f t="shared" ref="I24:I30" si="9">((SQRT((C24/1.645)^2+(F24/1.645)^2)))*1.645</f>
        <v>348.02586110805044</v>
      </c>
    </row>
    <row r="25" spans="1:9" ht="28.8" x14ac:dyDescent="0.3">
      <c r="A25" s="32" t="s">
        <v>25</v>
      </c>
      <c r="B25" s="57">
        <v>459</v>
      </c>
      <c r="C25" s="57">
        <v>188.87032588524858</v>
      </c>
      <c r="D25" s="18">
        <f t="shared" ref="D25:D30" si="10">B25/B$24</f>
        <v>0.48777895855472903</v>
      </c>
      <c r="E25" s="58">
        <v>475</v>
      </c>
      <c r="F25" s="58">
        <v>225.35083758442082</v>
      </c>
      <c r="G25" s="18">
        <f t="shared" ref="G25:G30" si="11">E25/E$24</f>
        <v>0.55425904317386232</v>
      </c>
      <c r="H25" s="16">
        <f t="shared" si="8"/>
        <v>-16</v>
      </c>
      <c r="I25" s="35">
        <f t="shared" si="9"/>
        <v>294.03231114964223</v>
      </c>
    </row>
    <row r="26" spans="1:9" ht="28.8" x14ac:dyDescent="0.3">
      <c r="A26" s="32" t="s">
        <v>26</v>
      </c>
      <c r="B26" s="57">
        <v>70</v>
      </c>
      <c r="C26" s="57">
        <v>52.886671288709408</v>
      </c>
      <c r="D26" s="18">
        <f t="shared" si="10"/>
        <v>7.4388947927736454E-2</v>
      </c>
      <c r="E26" s="58">
        <v>17</v>
      </c>
      <c r="F26" s="58">
        <v>26</v>
      </c>
      <c r="G26" s="18">
        <f t="shared" si="11"/>
        <v>1.9836639439906652E-2</v>
      </c>
      <c r="H26" s="16">
        <f t="shared" si="8"/>
        <v>53</v>
      </c>
      <c r="I26" s="35">
        <f t="shared" si="9"/>
        <v>58.932164392630277</v>
      </c>
    </row>
    <row r="27" spans="1:9" ht="28.8" x14ac:dyDescent="0.3">
      <c r="A27" s="32" t="s">
        <v>27</v>
      </c>
      <c r="B27" s="57">
        <v>64</v>
      </c>
      <c r="C27" s="57">
        <v>43.714985988788783</v>
      </c>
      <c r="D27" s="18">
        <f t="shared" si="10"/>
        <v>6.8012752391073322E-2</v>
      </c>
      <c r="E27" s="58">
        <v>64</v>
      </c>
      <c r="F27" s="58">
        <v>41.868842830916648</v>
      </c>
      <c r="G27" s="18">
        <f t="shared" si="11"/>
        <v>7.4679113185530915E-2</v>
      </c>
      <c r="H27" s="16">
        <f t="shared" si="8"/>
        <v>0</v>
      </c>
      <c r="I27" s="35">
        <f t="shared" si="9"/>
        <v>60.530983801686233</v>
      </c>
    </row>
    <row r="28" spans="1:9" ht="28.8" x14ac:dyDescent="0.3">
      <c r="A28" s="32" t="s">
        <v>28</v>
      </c>
      <c r="B28" s="57">
        <v>103</v>
      </c>
      <c r="C28" s="57">
        <v>79.429213769242367</v>
      </c>
      <c r="D28" s="18">
        <f t="shared" si="10"/>
        <v>0.10945802337938364</v>
      </c>
      <c r="E28" s="58">
        <v>68</v>
      </c>
      <c r="F28" s="58">
        <v>38.40572873934304</v>
      </c>
      <c r="G28" s="18">
        <f t="shared" si="11"/>
        <v>7.934655775962661E-2</v>
      </c>
      <c r="H28" s="16">
        <f t="shared" si="8"/>
        <v>35</v>
      </c>
      <c r="I28" s="35">
        <f t="shared" si="9"/>
        <v>88.226980000451121</v>
      </c>
    </row>
    <row r="29" spans="1:9" x14ac:dyDescent="0.3">
      <c r="A29" s="32" t="s">
        <v>22</v>
      </c>
      <c r="B29" s="57">
        <v>95</v>
      </c>
      <c r="C29" s="57">
        <v>50.179677161177509</v>
      </c>
      <c r="D29" s="18">
        <f t="shared" si="10"/>
        <v>0.10095642933049948</v>
      </c>
      <c r="E29" s="58">
        <v>80</v>
      </c>
      <c r="F29" s="58">
        <v>46.368092477478513</v>
      </c>
      <c r="G29" s="18">
        <f t="shared" si="11"/>
        <v>9.3348891481913651E-2</v>
      </c>
      <c r="H29" s="16">
        <f t="shared" si="8"/>
        <v>15</v>
      </c>
      <c r="I29" s="35">
        <f t="shared" si="9"/>
        <v>68.322763410154877</v>
      </c>
    </row>
    <row r="30" spans="1:9" x14ac:dyDescent="0.3">
      <c r="A30" s="37" t="s">
        <v>23</v>
      </c>
      <c r="B30" s="57">
        <v>150</v>
      </c>
      <c r="C30" s="57">
        <v>76.51797174520506</v>
      </c>
      <c r="D30" s="27">
        <f t="shared" si="10"/>
        <v>0.1594048884165781</v>
      </c>
      <c r="E30" s="58">
        <v>153</v>
      </c>
      <c r="F30" s="58">
        <v>96.036451412992136</v>
      </c>
      <c r="G30" s="27">
        <f t="shared" si="11"/>
        <v>0.17852975495915985</v>
      </c>
      <c r="H30" s="25">
        <f t="shared" si="8"/>
        <v>-3</v>
      </c>
      <c r="I30" s="35">
        <f t="shared" si="9"/>
        <v>122.79250791477466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Talbot County</v>
      </c>
      <c r="B3" s="45" t="s">
        <v>10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1">
        <v>352</v>
      </c>
      <c r="C8" s="51">
        <v>128.94572501638044</v>
      </c>
      <c r="D8" s="18">
        <f t="shared" ref="D8" si="0">B8/B$8</f>
        <v>1</v>
      </c>
      <c r="E8" s="52">
        <v>120</v>
      </c>
      <c r="F8" s="52">
        <v>79.4921379760288</v>
      </c>
      <c r="G8" s="18">
        <f t="shared" ref="G8" si="1">E8/E$8</f>
        <v>1</v>
      </c>
      <c r="H8" s="34">
        <f t="shared" ref="H8:H12" si="2">B8-E8</f>
        <v>232</v>
      </c>
      <c r="I8" s="35">
        <f t="shared" ref="I8:I12" si="3">((SQRT((C8/1.645)^2+(F8/1.645)^2)))*1.645</f>
        <v>151.4793715328922</v>
      </c>
    </row>
    <row r="9" spans="1:9" x14ac:dyDescent="0.3">
      <c r="A9" s="32" t="s">
        <v>13</v>
      </c>
      <c r="B9" s="51">
        <v>217</v>
      </c>
      <c r="C9" s="51">
        <v>111.7989266495882</v>
      </c>
      <c r="D9" s="18">
        <f>B9/B$8</f>
        <v>0.61647727272727271</v>
      </c>
      <c r="E9" s="52">
        <v>37</v>
      </c>
      <c r="F9" s="52">
        <v>36.999999999999993</v>
      </c>
      <c r="G9" s="18">
        <f>E9/E$8</f>
        <v>0.30833333333333335</v>
      </c>
      <c r="H9" s="34">
        <f t="shared" si="2"/>
        <v>180</v>
      </c>
      <c r="I9" s="35">
        <f t="shared" si="3"/>
        <v>117.76247280012426</v>
      </c>
    </row>
    <row r="10" spans="1:9" x14ac:dyDescent="0.3">
      <c r="A10" s="32" t="s">
        <v>14</v>
      </c>
      <c r="B10" s="51">
        <v>14</v>
      </c>
      <c r="C10" s="51">
        <v>22</v>
      </c>
      <c r="D10" s="18">
        <f>B10/B$8</f>
        <v>3.9772727272727272E-2</v>
      </c>
      <c r="E10" s="52">
        <v>0</v>
      </c>
      <c r="F10" s="52">
        <v>0</v>
      </c>
      <c r="G10" s="18">
        <f>E10/E$8</f>
        <v>0</v>
      </c>
      <c r="H10" s="34">
        <f t="shared" si="2"/>
        <v>14</v>
      </c>
      <c r="I10" s="35">
        <f t="shared" si="3"/>
        <v>22</v>
      </c>
    </row>
    <row r="11" spans="1:9" x14ac:dyDescent="0.3">
      <c r="A11" s="32" t="s">
        <v>15</v>
      </c>
      <c r="B11" s="51">
        <v>0</v>
      </c>
      <c r="C11" s="51">
        <v>0</v>
      </c>
      <c r="D11" s="18">
        <f>B11/B$8</f>
        <v>0</v>
      </c>
      <c r="E11" s="52">
        <v>0</v>
      </c>
      <c r="F11" s="52">
        <v>0</v>
      </c>
      <c r="G11" s="18">
        <f>E11/E$8</f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51">
        <v>121</v>
      </c>
      <c r="C12" s="51">
        <v>60.365553091146275</v>
      </c>
      <c r="D12" s="18">
        <f>B12/B$8</f>
        <v>0.34375</v>
      </c>
      <c r="E12" s="52">
        <v>83</v>
      </c>
      <c r="F12" s="52">
        <v>70.356236397351438</v>
      </c>
      <c r="G12" s="18">
        <f>E12/E$8</f>
        <v>0.69166666666666665</v>
      </c>
      <c r="H12" s="34">
        <f t="shared" si="2"/>
        <v>38</v>
      </c>
      <c r="I12" s="35">
        <f t="shared" si="3"/>
        <v>92.70382947861431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5">
        <v>258</v>
      </c>
      <c r="C15" s="55">
        <v>116.67904696216885</v>
      </c>
      <c r="D15" s="18">
        <f>B15/B$15</f>
        <v>1</v>
      </c>
      <c r="E15" s="56">
        <v>45</v>
      </c>
      <c r="F15" s="56">
        <v>37.336309405188942</v>
      </c>
      <c r="G15" s="18">
        <f>E15/E$15</f>
        <v>1</v>
      </c>
      <c r="H15" s="16">
        <f t="shared" ref="H15:H21" si="4">B15-E15</f>
        <v>213</v>
      </c>
      <c r="I15" s="22">
        <f t="shared" ref="I15:I21" si="5">((SQRT((C15/1.645)^2+(F15/1.645)^2)))*1.645</f>
        <v>122.50714264890847</v>
      </c>
    </row>
    <row r="16" spans="1:9" x14ac:dyDescent="0.3">
      <c r="A16" s="32" t="s">
        <v>17</v>
      </c>
      <c r="B16" s="55">
        <v>146</v>
      </c>
      <c r="C16" s="55">
        <v>90.183146984345157</v>
      </c>
      <c r="D16" s="18">
        <f>B16/B$15</f>
        <v>0.56589147286821706</v>
      </c>
      <c r="E16" s="56">
        <v>37</v>
      </c>
      <c r="F16" s="56">
        <v>35</v>
      </c>
      <c r="G16" s="18">
        <f>E16/E$15</f>
        <v>0.82222222222222219</v>
      </c>
      <c r="H16" s="16">
        <f t="shared" si="4"/>
        <v>109</v>
      </c>
      <c r="I16" s="22">
        <f t="shared" si="5"/>
        <v>96.736756199492248</v>
      </c>
    </row>
    <row r="17" spans="1:9" x14ac:dyDescent="0.3">
      <c r="A17" s="32" t="s">
        <v>18</v>
      </c>
      <c r="B17" s="55">
        <v>55</v>
      </c>
      <c r="C17" s="55">
        <v>61.975801729384663</v>
      </c>
      <c r="D17" s="18">
        <f t="shared" ref="D17:D21" si="6">B17/B$15</f>
        <v>0.2131782945736434</v>
      </c>
      <c r="E17" s="56">
        <v>0</v>
      </c>
      <c r="F17" s="56">
        <v>0</v>
      </c>
      <c r="G17" s="18">
        <f t="shared" ref="G17:G21" si="7">E17/E$15</f>
        <v>0</v>
      </c>
      <c r="H17" s="16">
        <f t="shared" si="4"/>
        <v>55</v>
      </c>
      <c r="I17" s="22">
        <f t="shared" si="5"/>
        <v>61.975801729384663</v>
      </c>
    </row>
    <row r="18" spans="1:9" x14ac:dyDescent="0.3">
      <c r="A18" s="32" t="s">
        <v>19</v>
      </c>
      <c r="B18" s="55">
        <v>28</v>
      </c>
      <c r="C18" s="55">
        <v>30.413812651491099</v>
      </c>
      <c r="D18" s="18">
        <f t="shared" si="6"/>
        <v>0.10852713178294573</v>
      </c>
      <c r="E18" s="56">
        <v>8</v>
      </c>
      <c r="F18" s="56">
        <v>13</v>
      </c>
      <c r="G18" s="18">
        <f t="shared" si="7"/>
        <v>0.17777777777777778</v>
      </c>
      <c r="H18" s="16">
        <f t="shared" si="4"/>
        <v>20</v>
      </c>
      <c r="I18" s="22">
        <f t="shared" si="5"/>
        <v>33.075670817082461</v>
      </c>
    </row>
    <row r="19" spans="1:9" x14ac:dyDescent="0.3">
      <c r="A19" s="33" t="s">
        <v>20</v>
      </c>
      <c r="B19" s="55">
        <v>9</v>
      </c>
      <c r="C19" s="55">
        <v>15.811388300841896</v>
      </c>
      <c r="D19" s="18">
        <f t="shared" si="6"/>
        <v>3.4883720930232558E-2</v>
      </c>
      <c r="E19" s="56">
        <v>0</v>
      </c>
      <c r="F19" s="56">
        <v>0</v>
      </c>
      <c r="G19" s="18">
        <f t="shared" si="7"/>
        <v>0</v>
      </c>
      <c r="H19" s="16">
        <f t="shared" si="4"/>
        <v>9</v>
      </c>
      <c r="I19" s="22">
        <f t="shared" si="5"/>
        <v>15.811388300841896</v>
      </c>
    </row>
    <row r="20" spans="1:9" x14ac:dyDescent="0.3">
      <c r="A20" s="33" t="s">
        <v>21</v>
      </c>
      <c r="B20" s="55">
        <v>20</v>
      </c>
      <c r="C20" s="55">
        <v>21.563858652847827</v>
      </c>
      <c r="D20" s="18">
        <f t="shared" si="6"/>
        <v>7.7519379844961239E-2</v>
      </c>
      <c r="E20" s="56">
        <v>0</v>
      </c>
      <c r="F20" s="56">
        <v>0</v>
      </c>
      <c r="G20" s="18">
        <f t="shared" si="7"/>
        <v>0</v>
      </c>
      <c r="H20" s="16">
        <f t="shared" si="4"/>
        <v>20</v>
      </c>
      <c r="I20" s="22">
        <f t="shared" si="5"/>
        <v>21.563858652847827</v>
      </c>
    </row>
    <row r="21" spans="1:9" x14ac:dyDescent="0.3">
      <c r="A21" s="33" t="s">
        <v>30</v>
      </c>
      <c r="B21" s="55">
        <v>0</v>
      </c>
      <c r="C21" s="55">
        <v>0</v>
      </c>
      <c r="D21" s="18">
        <f t="shared" si="6"/>
        <v>0</v>
      </c>
      <c r="E21" s="56">
        <v>0</v>
      </c>
      <c r="F21" s="56">
        <v>0</v>
      </c>
      <c r="G21" s="18">
        <f t="shared" si="7"/>
        <v>0</v>
      </c>
      <c r="H21" s="16">
        <f t="shared" si="4"/>
        <v>0</v>
      </c>
      <c r="I21" s="22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9">
        <v>352</v>
      </c>
      <c r="C24" s="59">
        <v>128.9844951922517</v>
      </c>
      <c r="D24" s="18">
        <f>B24/B$24</f>
        <v>1</v>
      </c>
      <c r="E24" s="60">
        <v>120</v>
      </c>
      <c r="F24" s="60">
        <v>79</v>
      </c>
      <c r="G24" s="18">
        <f>E24/E$24</f>
        <v>1</v>
      </c>
      <c r="H24" s="16">
        <f>B24-E24</f>
        <v>232</v>
      </c>
      <c r="I24" s="22">
        <f t="shared" ref="I24:I30" si="8">((SQRT((C24/1.645)^2+(F24/1.645)^2)))*1.645</f>
        <v>151.25475199146641</v>
      </c>
    </row>
    <row r="25" spans="1:9" ht="28.8" x14ac:dyDescent="0.3">
      <c r="A25" s="32" t="s">
        <v>25</v>
      </c>
      <c r="B25" s="59">
        <v>52</v>
      </c>
      <c r="C25" s="59">
        <v>63.000000000000007</v>
      </c>
      <c r="D25" s="18">
        <f t="shared" ref="D25:D30" si="9">B25/B$24</f>
        <v>0.14772727272727273</v>
      </c>
      <c r="E25" s="60">
        <v>37</v>
      </c>
      <c r="F25" s="60">
        <v>37</v>
      </c>
      <c r="G25" s="18">
        <f t="shared" ref="G25:G30" si="10">E25/E$24</f>
        <v>0.30833333333333335</v>
      </c>
      <c r="H25" s="16">
        <f t="shared" ref="H25:H30" si="11">B25-E25</f>
        <v>15</v>
      </c>
      <c r="I25" s="22">
        <f t="shared" si="8"/>
        <v>73.061617830431317</v>
      </c>
    </row>
    <row r="26" spans="1:9" ht="28.8" x14ac:dyDescent="0.3">
      <c r="A26" s="32" t="s">
        <v>26</v>
      </c>
      <c r="B26" s="59">
        <v>3</v>
      </c>
      <c r="C26" s="59">
        <v>5</v>
      </c>
      <c r="D26" s="18">
        <f t="shared" si="9"/>
        <v>8.5227272727272721E-3</v>
      </c>
      <c r="E26" s="60">
        <v>0</v>
      </c>
      <c r="F26" s="60">
        <v>0</v>
      </c>
      <c r="G26" s="18">
        <f t="shared" si="10"/>
        <v>0</v>
      </c>
      <c r="H26" s="16">
        <f t="shared" si="11"/>
        <v>3</v>
      </c>
      <c r="I26" s="22">
        <f t="shared" si="8"/>
        <v>5</v>
      </c>
    </row>
    <row r="27" spans="1:9" ht="28.8" x14ac:dyDescent="0.3">
      <c r="A27" s="32" t="s">
        <v>27</v>
      </c>
      <c r="B27" s="59">
        <v>128</v>
      </c>
      <c r="C27" s="59">
        <v>75.630681604756148</v>
      </c>
      <c r="D27" s="18">
        <f t="shared" si="9"/>
        <v>0.36363636363636365</v>
      </c>
      <c r="E27" s="60">
        <v>0</v>
      </c>
      <c r="F27" s="60">
        <v>0</v>
      </c>
      <c r="G27" s="18">
        <f t="shared" si="10"/>
        <v>0</v>
      </c>
      <c r="H27" s="16">
        <f t="shared" si="11"/>
        <v>128</v>
      </c>
      <c r="I27" s="22">
        <f t="shared" si="8"/>
        <v>75.630681604756148</v>
      </c>
    </row>
    <row r="28" spans="1:9" ht="28.8" x14ac:dyDescent="0.3">
      <c r="A28" s="32" t="s">
        <v>28</v>
      </c>
      <c r="B28" s="59">
        <v>87</v>
      </c>
      <c r="C28" s="59">
        <v>67.527772064536521</v>
      </c>
      <c r="D28" s="18">
        <f t="shared" si="9"/>
        <v>0.24715909090909091</v>
      </c>
      <c r="E28" s="60">
        <v>16</v>
      </c>
      <c r="F28" s="60">
        <v>25</v>
      </c>
      <c r="G28" s="18">
        <f t="shared" si="10"/>
        <v>0.13333333333333333</v>
      </c>
      <c r="H28" s="16">
        <f t="shared" si="11"/>
        <v>71</v>
      </c>
      <c r="I28" s="22">
        <f t="shared" si="8"/>
        <v>72.006944109578754</v>
      </c>
    </row>
    <row r="29" spans="1:9" x14ac:dyDescent="0.3">
      <c r="A29" s="32" t="s">
        <v>22</v>
      </c>
      <c r="B29" s="59">
        <v>39</v>
      </c>
      <c r="C29" s="59">
        <v>30.740852297878796</v>
      </c>
      <c r="D29" s="18">
        <f t="shared" si="9"/>
        <v>0.11079545454545454</v>
      </c>
      <c r="E29" s="60">
        <v>1</v>
      </c>
      <c r="F29" s="60">
        <v>6</v>
      </c>
      <c r="G29" s="18">
        <f t="shared" si="10"/>
        <v>8.3333333333333332E-3</v>
      </c>
      <c r="H29" s="16">
        <f t="shared" si="11"/>
        <v>38</v>
      </c>
      <c r="I29" s="22">
        <f t="shared" si="8"/>
        <v>31.32091952673165</v>
      </c>
    </row>
    <row r="30" spans="1:9" x14ac:dyDescent="0.3">
      <c r="A30" s="37" t="s">
        <v>23</v>
      </c>
      <c r="B30" s="59">
        <v>43</v>
      </c>
      <c r="C30" s="59">
        <v>37.656340767525464</v>
      </c>
      <c r="D30" s="18">
        <f t="shared" si="9"/>
        <v>0.12215909090909091</v>
      </c>
      <c r="E30" s="60">
        <v>66</v>
      </c>
      <c r="F30" s="60">
        <v>64</v>
      </c>
      <c r="G30" s="27">
        <f t="shared" si="10"/>
        <v>0.55000000000000004</v>
      </c>
      <c r="H30" s="25">
        <f t="shared" si="11"/>
        <v>-23</v>
      </c>
      <c r="I30" s="28">
        <f t="shared" si="8"/>
        <v>74.25631286294788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Talbot County</v>
      </c>
      <c r="B3" s="45" t="s">
        <v>7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2">
        <v>0</v>
      </c>
      <c r="C8" s="52">
        <v>0</v>
      </c>
      <c r="D8" s="18">
        <f>IF(B8=0,0,B8/B$8)</f>
        <v>0</v>
      </c>
      <c r="E8" s="40">
        <v>0</v>
      </c>
      <c r="F8" s="40">
        <v>0</v>
      </c>
      <c r="G8" s="18">
        <v>0</v>
      </c>
      <c r="H8" s="34">
        <f t="shared" ref="H8:H12" si="0">B8-E8</f>
        <v>0</v>
      </c>
      <c r="I8" s="35">
        <f t="shared" ref="I8:I12" si="1">((SQRT((C8/1.645)^2+(F8/1.645)^2)))*1.645</f>
        <v>0</v>
      </c>
    </row>
    <row r="9" spans="1:9" x14ac:dyDescent="0.3">
      <c r="A9" s="32" t="s">
        <v>13</v>
      </c>
      <c r="B9" s="52">
        <v>0</v>
      </c>
      <c r="C9" s="52">
        <v>0</v>
      </c>
      <c r="D9" s="18">
        <f t="shared" ref="D9:D12" si="2">IF(B9=0,0,B9/B$8)</f>
        <v>0</v>
      </c>
      <c r="E9" s="40">
        <v>0</v>
      </c>
      <c r="F9" s="40">
        <v>0</v>
      </c>
      <c r="G9" s="18">
        <v>0</v>
      </c>
      <c r="H9" s="34">
        <f t="shared" si="0"/>
        <v>0</v>
      </c>
      <c r="I9" s="35">
        <f t="shared" si="1"/>
        <v>0</v>
      </c>
    </row>
    <row r="10" spans="1:9" x14ac:dyDescent="0.3">
      <c r="A10" s="32" t="s">
        <v>14</v>
      </c>
      <c r="B10" s="52">
        <v>0</v>
      </c>
      <c r="C10" s="52">
        <v>0</v>
      </c>
      <c r="D10" s="18">
        <f t="shared" si="2"/>
        <v>0</v>
      </c>
      <c r="E10" s="40">
        <v>0</v>
      </c>
      <c r="F10" s="40">
        <v>0</v>
      </c>
      <c r="G10" s="18">
        <v>0</v>
      </c>
      <c r="H10" s="34">
        <f t="shared" si="0"/>
        <v>0</v>
      </c>
      <c r="I10" s="35">
        <f>((SQRT((C10/1.645)^2+(F10/1.645)^2)))*1.645</f>
        <v>0</v>
      </c>
    </row>
    <row r="11" spans="1:9" x14ac:dyDescent="0.3">
      <c r="A11" s="32" t="s">
        <v>15</v>
      </c>
      <c r="B11" s="52">
        <v>0</v>
      </c>
      <c r="C11" s="52">
        <v>0</v>
      </c>
      <c r="D11" s="18">
        <f t="shared" si="2"/>
        <v>0</v>
      </c>
      <c r="E11" s="40">
        <v>0</v>
      </c>
      <c r="F11" s="40">
        <v>0</v>
      </c>
      <c r="G11" s="18">
        <v>0</v>
      </c>
      <c r="H11" s="34">
        <f t="shared" si="0"/>
        <v>0</v>
      </c>
      <c r="I11" s="35">
        <f>((SQRT((C11/1.645)^2+(F11/1.645)^2)))*1.645</f>
        <v>0</v>
      </c>
    </row>
    <row r="12" spans="1:9" x14ac:dyDescent="0.3">
      <c r="A12" s="33" t="s">
        <v>16</v>
      </c>
      <c r="B12" s="52">
        <v>0</v>
      </c>
      <c r="C12" s="52">
        <v>0</v>
      </c>
      <c r="D12" s="18">
        <f t="shared" si="2"/>
        <v>0</v>
      </c>
      <c r="E12" s="40">
        <v>0</v>
      </c>
      <c r="F12" s="40">
        <v>0</v>
      </c>
      <c r="G12" s="18">
        <v>0</v>
      </c>
      <c r="H12" s="34">
        <f t="shared" si="0"/>
        <v>0</v>
      </c>
      <c r="I12" s="35">
        <f t="shared" si="1"/>
        <v>0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2">
        <v>0</v>
      </c>
      <c r="C15" s="52">
        <v>0</v>
      </c>
      <c r="D15" s="18">
        <f>IF(B15=0,0,B15/B$15)</f>
        <v>0</v>
      </c>
      <c r="E15" s="40">
        <v>0</v>
      </c>
      <c r="F15" s="40">
        <v>0</v>
      </c>
      <c r="G15" s="18">
        <v>0</v>
      </c>
      <c r="H15" s="16">
        <f t="shared" ref="H15:H21" si="3">B15-E15</f>
        <v>0</v>
      </c>
      <c r="I15" s="22">
        <f t="shared" ref="I15:I21" si="4">((SQRT((C15/1.645)^2+(F15/1.645)^2)))*1.645</f>
        <v>0</v>
      </c>
    </row>
    <row r="16" spans="1:9" x14ac:dyDescent="0.3">
      <c r="A16" s="32" t="s">
        <v>17</v>
      </c>
      <c r="B16" s="52">
        <v>0</v>
      </c>
      <c r="C16" s="52">
        <v>0</v>
      </c>
      <c r="D16" s="18">
        <f t="shared" ref="D16:D21" si="5">IF(B16=0,0,B16/B$15)</f>
        <v>0</v>
      </c>
      <c r="E16" s="40">
        <v>0</v>
      </c>
      <c r="F16" s="40">
        <v>0</v>
      </c>
      <c r="G16" s="18">
        <v>0</v>
      </c>
      <c r="H16" s="16">
        <f t="shared" si="3"/>
        <v>0</v>
      </c>
      <c r="I16" s="22">
        <f t="shared" si="4"/>
        <v>0</v>
      </c>
    </row>
    <row r="17" spans="1:9" x14ac:dyDescent="0.3">
      <c r="A17" s="32" t="s">
        <v>18</v>
      </c>
      <c r="B17" s="52">
        <v>0</v>
      </c>
      <c r="C17" s="52">
        <v>0</v>
      </c>
      <c r="D17" s="18">
        <f t="shared" si="5"/>
        <v>0</v>
      </c>
      <c r="E17" s="40">
        <v>0</v>
      </c>
      <c r="F17" s="40">
        <v>0</v>
      </c>
      <c r="G17" s="18">
        <v>0</v>
      </c>
      <c r="H17" s="16">
        <f t="shared" si="3"/>
        <v>0</v>
      </c>
      <c r="I17" s="22">
        <f t="shared" si="4"/>
        <v>0</v>
      </c>
    </row>
    <row r="18" spans="1:9" x14ac:dyDescent="0.3">
      <c r="A18" s="32" t="s">
        <v>19</v>
      </c>
      <c r="B18" s="52">
        <v>0</v>
      </c>
      <c r="C18" s="52">
        <v>0</v>
      </c>
      <c r="D18" s="18">
        <f t="shared" si="5"/>
        <v>0</v>
      </c>
      <c r="E18" s="40">
        <v>0</v>
      </c>
      <c r="F18" s="40">
        <v>0</v>
      </c>
      <c r="G18" s="18">
        <v>0</v>
      </c>
      <c r="H18" s="16">
        <f t="shared" si="3"/>
        <v>0</v>
      </c>
      <c r="I18" s="22">
        <f t="shared" si="4"/>
        <v>0</v>
      </c>
    </row>
    <row r="19" spans="1:9" x14ac:dyDescent="0.3">
      <c r="A19" s="33" t="s">
        <v>20</v>
      </c>
      <c r="B19" s="52">
        <v>0</v>
      </c>
      <c r="C19" s="52">
        <v>0</v>
      </c>
      <c r="D19" s="18">
        <f t="shared" si="5"/>
        <v>0</v>
      </c>
      <c r="E19" s="40">
        <v>0</v>
      </c>
      <c r="F19" s="40">
        <v>0</v>
      </c>
      <c r="G19" s="18">
        <v>0</v>
      </c>
      <c r="H19" s="16">
        <f t="shared" si="3"/>
        <v>0</v>
      </c>
      <c r="I19" s="22">
        <f t="shared" si="4"/>
        <v>0</v>
      </c>
    </row>
    <row r="20" spans="1:9" x14ac:dyDescent="0.3">
      <c r="A20" s="33" t="s">
        <v>21</v>
      </c>
      <c r="B20" s="52">
        <v>0</v>
      </c>
      <c r="C20" s="52">
        <v>0</v>
      </c>
      <c r="D20" s="18">
        <f t="shared" si="5"/>
        <v>0</v>
      </c>
      <c r="E20" s="40">
        <v>0</v>
      </c>
      <c r="F20" s="40">
        <v>0</v>
      </c>
      <c r="G20" s="18">
        <v>0</v>
      </c>
      <c r="H20" s="16">
        <f t="shared" si="3"/>
        <v>0</v>
      </c>
      <c r="I20" s="22">
        <f t="shared" si="4"/>
        <v>0</v>
      </c>
    </row>
    <row r="21" spans="1:9" x14ac:dyDescent="0.3">
      <c r="A21" s="33" t="s">
        <v>30</v>
      </c>
      <c r="B21" s="52">
        <v>0</v>
      </c>
      <c r="C21" s="52">
        <v>0</v>
      </c>
      <c r="D21" s="18">
        <f t="shared" si="5"/>
        <v>0</v>
      </c>
      <c r="E21" s="40">
        <v>0</v>
      </c>
      <c r="F21" s="40">
        <v>0</v>
      </c>
      <c r="G21" s="18">
        <v>0</v>
      </c>
      <c r="H21" s="16">
        <f t="shared" si="3"/>
        <v>0</v>
      </c>
      <c r="I21" s="22">
        <f t="shared" si="4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1">
        <v>0</v>
      </c>
      <c r="C24" s="41">
        <v>0</v>
      </c>
      <c r="D24" s="18">
        <f>IF(B24=0,0,B24/B$24)</f>
        <v>0</v>
      </c>
      <c r="E24" s="40">
        <v>0</v>
      </c>
      <c r="F24" s="40">
        <v>0</v>
      </c>
      <c r="G24" s="18">
        <v>0</v>
      </c>
      <c r="H24" s="16">
        <f t="shared" ref="H24:H30" si="6">B24-E24</f>
        <v>0</v>
      </c>
      <c r="I24" s="22">
        <f t="shared" ref="I24:I30" si="7">((SQRT((C24/1.645)^2+(F24/1.645)^2)))*1.645</f>
        <v>0</v>
      </c>
    </row>
    <row r="25" spans="1:9" ht="28.8" x14ac:dyDescent="0.3">
      <c r="A25" s="32" t="s">
        <v>25</v>
      </c>
      <c r="B25" s="41">
        <v>0</v>
      </c>
      <c r="C25" s="41">
        <v>0</v>
      </c>
      <c r="D25" s="18">
        <f t="shared" ref="D25:D30" si="8">IF(B25=0,0,B25/B$24)</f>
        <v>0</v>
      </c>
      <c r="E25" s="40">
        <v>0</v>
      </c>
      <c r="F25" s="40">
        <v>0</v>
      </c>
      <c r="G25" s="18">
        <v>0</v>
      </c>
      <c r="H25" s="16">
        <f t="shared" si="6"/>
        <v>0</v>
      </c>
      <c r="I25" s="22">
        <f t="shared" si="7"/>
        <v>0</v>
      </c>
    </row>
    <row r="26" spans="1:9" ht="28.8" x14ac:dyDescent="0.3">
      <c r="A26" s="32" t="s">
        <v>26</v>
      </c>
      <c r="B26" s="41">
        <v>0</v>
      </c>
      <c r="C26" s="41">
        <v>0</v>
      </c>
      <c r="D26" s="18">
        <f t="shared" si="8"/>
        <v>0</v>
      </c>
      <c r="E26" s="40">
        <v>0</v>
      </c>
      <c r="F26" s="40">
        <v>0</v>
      </c>
      <c r="G26" s="18">
        <v>0</v>
      </c>
      <c r="H26" s="16">
        <f t="shared" si="6"/>
        <v>0</v>
      </c>
      <c r="I26" s="22">
        <f t="shared" si="7"/>
        <v>0</v>
      </c>
    </row>
    <row r="27" spans="1:9" ht="28.8" x14ac:dyDescent="0.3">
      <c r="A27" s="32" t="s">
        <v>27</v>
      </c>
      <c r="B27" s="41">
        <v>0</v>
      </c>
      <c r="C27" s="41">
        <v>0</v>
      </c>
      <c r="D27" s="18">
        <f t="shared" si="8"/>
        <v>0</v>
      </c>
      <c r="E27" s="40">
        <v>0</v>
      </c>
      <c r="F27" s="40">
        <v>0</v>
      </c>
      <c r="G27" s="18">
        <v>0</v>
      </c>
      <c r="H27" s="16">
        <f t="shared" si="6"/>
        <v>0</v>
      </c>
      <c r="I27" s="22">
        <f t="shared" si="7"/>
        <v>0</v>
      </c>
    </row>
    <row r="28" spans="1:9" ht="28.8" x14ac:dyDescent="0.3">
      <c r="A28" s="32" t="s">
        <v>28</v>
      </c>
      <c r="B28" s="41">
        <v>0</v>
      </c>
      <c r="C28" s="41">
        <v>0</v>
      </c>
      <c r="D28" s="18">
        <f t="shared" si="8"/>
        <v>0</v>
      </c>
      <c r="E28" s="40">
        <v>0</v>
      </c>
      <c r="F28" s="40">
        <v>0</v>
      </c>
      <c r="G28" s="18">
        <v>0</v>
      </c>
      <c r="H28" s="16">
        <f t="shared" si="6"/>
        <v>0</v>
      </c>
      <c r="I28" s="22">
        <f t="shared" si="7"/>
        <v>0</v>
      </c>
    </row>
    <row r="29" spans="1:9" x14ac:dyDescent="0.3">
      <c r="A29" s="32" t="s">
        <v>22</v>
      </c>
      <c r="B29" s="41">
        <v>0</v>
      </c>
      <c r="C29" s="41">
        <v>0</v>
      </c>
      <c r="D29" s="18">
        <f t="shared" si="8"/>
        <v>0</v>
      </c>
      <c r="E29" s="40">
        <v>0</v>
      </c>
      <c r="F29" s="40">
        <v>0</v>
      </c>
      <c r="G29" s="18">
        <v>0</v>
      </c>
      <c r="H29" s="16">
        <f t="shared" si="6"/>
        <v>0</v>
      </c>
      <c r="I29" s="22">
        <f t="shared" si="7"/>
        <v>0</v>
      </c>
    </row>
    <row r="30" spans="1:9" x14ac:dyDescent="0.3">
      <c r="A30" s="37" t="s">
        <v>23</v>
      </c>
      <c r="B30" s="41">
        <v>0</v>
      </c>
      <c r="C30" s="41">
        <v>0</v>
      </c>
      <c r="D30" s="18">
        <f t="shared" si="8"/>
        <v>0</v>
      </c>
      <c r="E30" s="40">
        <v>0</v>
      </c>
      <c r="F30" s="40">
        <v>0</v>
      </c>
      <c r="G30" s="27">
        <v>0</v>
      </c>
      <c r="H30" s="25">
        <f t="shared" si="6"/>
        <v>0</v>
      </c>
      <c r="I30" s="28">
        <f t="shared" si="7"/>
        <v>0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7A8F9C-FF2A-49BD-8E8E-A39B8A45FB3A}"/>
</file>

<file path=customXml/itemProps2.xml><?xml version="1.0" encoding="utf-8"?>
<ds:datastoreItem xmlns:ds="http://schemas.openxmlformats.org/officeDocument/2006/customXml" ds:itemID="{07D17B3B-ED99-4D64-AA4E-9FB039F3ED13}"/>
</file>

<file path=customXml/itemProps3.xml><?xml version="1.0" encoding="utf-8"?>
<ds:datastoreItem xmlns:ds="http://schemas.openxmlformats.org/officeDocument/2006/customXml" ds:itemID="{462081A4-575C-4F2B-BFAB-0CD2C4961B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