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96" windowWidth="15012" windowHeight="817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I12" i="7" l="1"/>
  <c r="H12" i="7"/>
  <c r="D12" i="7"/>
  <c r="I11" i="7"/>
  <c r="H11" i="7"/>
  <c r="D11" i="7"/>
  <c r="I10" i="7"/>
  <c r="H10" i="7"/>
  <c r="D10" i="7"/>
  <c r="I9" i="7"/>
  <c r="H9" i="7"/>
  <c r="D9" i="7"/>
  <c r="I8" i="7"/>
  <c r="H8" i="7"/>
  <c r="D8" i="7"/>
  <c r="B15" i="1" l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E8" i="1" l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<sst xmlns="http://schemas.openxmlformats.org/spreadsheetml/2006/main" count="157" uniqueCount="41">
  <si>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</si>
  <si>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</si>
  <si>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</si>
  <si>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</si>
  <si>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</si>
  <si>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</si>
  <si>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</si>
  <si>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</si>
  <si>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</si>
  <si>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</si>
  <si>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</si>
  <si>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</si>
  <si>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</si>
  <si>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</si>
  <si>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</si>
  <si>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</si>
  <si>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</si>
  <si>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</si>
  <si>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</si>
  <si>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</si>
  <si>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</si>
  <si>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</si>
  <si>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</si>
  <si>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</si>
  <si>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</si>
  <si>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</si>
  <si>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</si>
  <si>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</si>
  <si>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</si>
  <si>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</si>
  <si>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</si>
  <si>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</si>
  <si>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</si>
  <si>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</si>
  <si>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</si>
  <si>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</si>
  <si>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</si>
  <si>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</si>
  <si>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</si>
  <si>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</si>
  <si>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Lower Eastern Shore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</si>
</sst>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2" xfId="18" applyNumberFormat="1" applyBorder="1"/>
    <xf numFmtId="3" fontId="4" fillId="0" borderId="1" xfId="18" applyNumberFormat="1" applyBorder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5" t="s">
        <v>8</v>
      </c>
      <c r="C3" s="45"/>
      <c r="D3" s="45"/>
      <c r="E3" s="45"/>
      <c r="F3" s="45"/>
      <c r="G3" s="45"/>
      <c r="H3" s="45"/>
      <c r="I3" s="4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11932</v>
      </c>
      <c r="C8" s="17">
        <f>((SQRT((Intra!C8/1.645)^2+(Inter!C8/1.645)^2+(Foreign!C8/1.645)^2))*1.645)</f>
        <v>993.21951249459448</v>
      </c>
      <c r="D8" s="18">
        <f t="shared" ref="D8:D12" si="0">B8/B$8</f>
        <v>1</v>
      </c>
      <c r="E8" s="16">
        <f>Intra!E8+Inter!E8+Foreign!E8</f>
        <v>6000</v>
      </c>
      <c r="F8" s="17">
        <f>((SQRT((Intra!F8/1.645)^2+(Inter!F8/1.645)^2+(Foreign!F8/1.645)^2))*1.645)</f>
        <v>675.79656702294665</v>
      </c>
      <c r="G8" s="18">
        <f>E8/E$8</f>
        <v>1</v>
      </c>
      <c r="H8" s="16">
        <f>Intra!H8+Inter!H8+Foreign!H8</f>
        <v>5932</v>
      </c>
      <c r="I8" s="22">
        <f>((SQRT((Intra!I8/1.645)^2+(Inter!I8/1.645)^2+(Foreign!I8/1.645)^2))*1.645)</f>
        <v>1201.3267665377311</v>
      </c>
      <c r="K8" s="6"/>
    </row>
    <row r="9" spans="1:11" x14ac:dyDescent="0.3">
      <c r="A9" s="19" t="s">
        <v>13</v>
      </c>
      <c r="B9" s="16">
        <f>Intra!B9+Inter!B9+Foreign!B9</f>
        <v>4629</v>
      </c>
      <c r="C9" s="17">
        <f>((SQRT((Intra!C9/1.645)^2+(Inter!C9/1.645)^2+(Foreign!C9/1.645)^2))*1.645)</f>
        <v>638.98591533773265</v>
      </c>
      <c r="D9" s="18">
        <f t="shared" si="0"/>
        <v>0.38794837412001343</v>
      </c>
      <c r="E9" s="16">
        <f>Intra!E9+Inter!E9+Foreign!E9</f>
        <v>3035</v>
      </c>
      <c r="F9" s="17">
        <f>((SQRT((Intra!F9/1.645)^2+(Inter!F9/1.645)^2+(Foreign!F9/1.645)^2))*1.645)</f>
        <v>504.43235423592728</v>
      </c>
      <c r="G9" s="18">
        <f>E9/E$8</f>
        <v>0.50583333333333336</v>
      </c>
      <c r="H9" s="16">
        <f>Intra!H9+Inter!H9+Foreign!H9</f>
        <v>1594</v>
      </c>
      <c r="I9" s="22">
        <f>((SQRT((Intra!I9/1.645)^2+(Inter!I9/1.645)^2+(Foreign!I9/1.645)^2))*1.645)</f>
        <v>814.09765998926684</v>
      </c>
      <c r="K9" s="6"/>
    </row>
    <row r="10" spans="1:11" x14ac:dyDescent="0.3">
      <c r="A10" s="19" t="s">
        <v>14</v>
      </c>
      <c r="B10" s="16">
        <f>Intra!B10+Inter!B10+Foreign!B10</f>
        <v>1060</v>
      </c>
      <c r="C10" s="17">
        <f>((SQRT((Intra!C10/1.645)^2+(Inter!C10/1.645)^2+(Foreign!C10/1.645)^2))*1.645)</f>
        <v>271.03874261809881</v>
      </c>
      <c r="D10" s="18">
        <f t="shared" si="0"/>
        <v>8.8836741535367081E-2</v>
      </c>
      <c r="E10" s="16">
        <f>Intra!E10+Inter!E10+Foreign!E10</f>
        <v>604</v>
      </c>
      <c r="F10" s="17">
        <f>((SQRT((Intra!F10/1.645)^2+(Inter!F10/1.645)^2+(Foreign!F10/1.645)^2))*1.645)</f>
        <v>237.27410309597627</v>
      </c>
      <c r="G10" s="18">
        <f>E10/E$8</f>
        <v>0.10066666666666667</v>
      </c>
      <c r="H10" s="16">
        <f>Intra!H10+Inter!H10+Foreign!H10</f>
        <v>456</v>
      </c>
      <c r="I10" s="22">
        <f>((SQRT((Intra!I10/1.645)^2+(Inter!I10/1.645)^2+(Foreign!I10/1.645)^2))*1.645)</f>
        <v>360.22354170709048</v>
      </c>
      <c r="K10" s="6"/>
    </row>
    <row r="11" spans="1:11" x14ac:dyDescent="0.3">
      <c r="A11" s="19" t="s">
        <v>15</v>
      </c>
      <c r="B11" s="16">
        <f>Intra!B11+Inter!B11+Foreign!B11</f>
        <v>25</v>
      </c>
      <c r="C11" s="17">
        <f>((SQRT((Intra!C11/1.645)^2+(Inter!C11/1.645)^2+(Foreign!C11/1.645)^2))*1.645)</f>
        <v>24.657656011875908</v>
      </c>
      <c r="D11" s="18">
        <f t="shared" si="0"/>
        <v>2.0952061682869595E-3</v>
      </c>
      <c r="E11" s="16">
        <f>Intra!E11+Inter!E11+Foreign!E11</f>
        <v>0</v>
      </c>
      <c r="F11" s="17">
        <f>((SQRT((Intra!F11/1.645)^2+(Inter!F11/1.645)^2+(Foreign!F11/1.645)^2))*1.645)</f>
        <v>0</v>
      </c>
      <c r="G11" s="18">
        <f>E11/E$8</f>
        <v>0</v>
      </c>
      <c r="H11" s="16">
        <f>Intra!H11+Inter!H11+Foreign!H11</f>
        <v>25</v>
      </c>
      <c r="I11" s="22">
        <f>((SQRT((Intra!I11/1.645)^2+(Inter!I11/1.645)^2+(Foreign!I11/1.645)^2))*1.645)</f>
        <v>24.657656011875908</v>
      </c>
      <c r="K11" s="6"/>
    </row>
    <row r="12" spans="1:11" s="1" customFormat="1" x14ac:dyDescent="0.3">
      <c r="A12" s="20" t="s">
        <v>16</v>
      </c>
      <c r="B12" s="16">
        <f>Intra!B12+Inter!B12+Foreign!B12</f>
        <v>6218</v>
      </c>
      <c r="C12" s="17">
        <f>((SQRT((Intra!C12/1.645)^2+(Inter!C12/1.645)^2+(Foreign!C12/1.645)^2))*1.645)</f>
        <v>710.00845065393412</v>
      </c>
      <c r="D12" s="18">
        <f t="shared" si="0"/>
        <v>0.52111967817633253</v>
      </c>
      <c r="E12" s="16">
        <f>Intra!E12+Inter!E12+Foreign!E12</f>
        <v>2361</v>
      </c>
      <c r="F12" s="17">
        <f>((SQRT((Intra!F12/1.645)^2+(Inter!F12/1.645)^2+(Foreign!F12/1.645)^2))*1.645)</f>
        <v>382.03402989786133</v>
      </c>
      <c r="G12" s="18">
        <f>E12/E$8</f>
        <v>0.39350000000000002</v>
      </c>
      <c r="H12" s="16">
        <f>Intra!H12+Inter!H12+Foreign!H12</f>
        <v>3857</v>
      </c>
      <c r="I12" s="22">
        <f>((SQRT((Intra!I12/1.645)^2+(Inter!I12/1.645)^2+(Foreign!I12/1.645)^2))*1.645)</f>
        <v>806.26422468071848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9462</v>
      </c>
      <c r="C15" s="17">
        <f>((SQRT((Intra!C15/1.645)^2+(Inter!C15/1.645)^2+(Foreign!C15/1.645)^2))*1.645)</f>
        <v>809.95246774116322</v>
      </c>
      <c r="D15" s="18">
        <f>B15/B$15</f>
        <v>1</v>
      </c>
      <c r="E15" s="16">
        <f>Intra!E15+Inter!E15+Foreign!E15</f>
        <v>4812</v>
      </c>
      <c r="F15" s="17">
        <f>((SQRT((Intra!F15/1.645)^2+(Inter!F15/1.645)^2+(Foreign!F15/1.645)^2))*1.645)</f>
        <v>598.69524801855573</v>
      </c>
      <c r="G15" s="18">
        <f>E15/E$15</f>
        <v>1</v>
      </c>
      <c r="H15" s="16">
        <f>Intra!H15+Inter!H15+Foreign!H15</f>
        <v>4650</v>
      </c>
      <c r="I15" s="22">
        <f>((SQRT((Intra!I15/1.645)^2+(Inter!I15/1.645)^2+(Foreign!I15/1.645)^2))*1.645)</f>
        <v>1007.2035544019888</v>
      </c>
    </row>
    <row r="16" spans="1:11" x14ac:dyDescent="0.3">
      <c r="A16" s="19" t="s">
        <v>17</v>
      </c>
      <c r="B16" s="16">
        <f>Intra!B16+Inter!B16+Foreign!B16</f>
        <v>1467</v>
      </c>
      <c r="C16" s="17">
        <f>((SQRT((Intra!C16/1.645)^2+(Inter!C16/1.645)^2+(Foreign!C16/1.645)^2))*1.645)</f>
        <v>293.07848778100384</v>
      </c>
      <c r="D16" s="18">
        <f>B16/B$15</f>
        <v>0.15504121750158528</v>
      </c>
      <c r="E16" s="16">
        <f>Intra!E16+Inter!E16+Foreign!E16</f>
        <v>1021</v>
      </c>
      <c r="F16" s="17">
        <f>((SQRT((Intra!F16/1.645)^2+(Inter!F16/1.645)^2+(Foreign!F16/1.645)^2))*1.645)</f>
        <v>271.06456795383644</v>
      </c>
      <c r="G16" s="18">
        <f>E16/E$15</f>
        <v>0.21217788861180381</v>
      </c>
      <c r="H16" s="16">
        <f>Intra!H16+Inter!H16+Foreign!H16</f>
        <v>446</v>
      </c>
      <c r="I16" s="22">
        <f>((SQRT((Intra!I16/1.645)^2+(Inter!I16/1.645)^2+(Foreign!I16/1.645)^2))*1.645)</f>
        <v>399.2129757410197</v>
      </c>
    </row>
    <row r="17" spans="1:9" x14ac:dyDescent="0.3">
      <c r="A17" s="19" t="s">
        <v>18</v>
      </c>
      <c r="B17" s="16">
        <f>Intra!B17+Inter!B17+Foreign!B17</f>
        <v>2917</v>
      </c>
      <c r="C17" s="17">
        <f>((SQRT((Intra!C17/1.645)^2+(Inter!C17/1.645)^2+(Foreign!C17/1.645)^2))*1.645)</f>
        <v>461.10953145646431</v>
      </c>
      <c r="D17" s="18">
        <f t="shared" ref="D17:D21" si="1">B17/B$15</f>
        <v>0.308285774677658</v>
      </c>
      <c r="E17" s="16">
        <f>Intra!E17+Inter!E17+Foreign!E17</f>
        <v>1423</v>
      </c>
      <c r="F17" s="17">
        <f>((SQRT((Intra!F17/1.645)^2+(Inter!F17/1.645)^2+(Foreign!F17/1.645)^2))*1.645)</f>
        <v>352.84699233520467</v>
      </c>
      <c r="G17" s="18">
        <f t="shared" ref="G17:G21" si="2">E17/E$15</f>
        <v>0.2957190357439734</v>
      </c>
      <c r="H17" s="16">
        <f>Intra!H17+Inter!H17+Foreign!H17</f>
        <v>1494</v>
      </c>
      <c r="I17" s="22">
        <f>((SQRT((Intra!I17/1.645)^2+(Inter!I17/1.645)^2+(Foreign!I17/1.645)^2))*1.645)</f>
        <v>580.62294133111902</v>
      </c>
    </row>
    <row r="18" spans="1:9" x14ac:dyDescent="0.3">
      <c r="A18" s="19" t="s">
        <v>19</v>
      </c>
      <c r="B18" s="16">
        <f>Intra!B18+Inter!B18+Foreign!B18</f>
        <v>2712</v>
      </c>
      <c r="C18" s="17">
        <f>((SQRT((Intra!C18/1.645)^2+(Inter!C18/1.645)^2+(Foreign!C18/1.645)^2))*1.645)</f>
        <v>439.82496518501546</v>
      </c>
      <c r="D18" s="18">
        <f t="shared" si="1"/>
        <v>0.28662016487000636</v>
      </c>
      <c r="E18" s="16">
        <f>Intra!E18+Inter!E18+Foreign!E18</f>
        <v>1092</v>
      </c>
      <c r="F18" s="17">
        <f>((SQRT((Intra!F18/1.645)^2+(Inter!F18/1.645)^2+(Foreign!F18/1.645)^2))*1.645)</f>
        <v>282.31188426986205</v>
      </c>
      <c r="G18" s="18">
        <f t="shared" si="2"/>
        <v>0.22693266832917705</v>
      </c>
      <c r="H18" s="16">
        <f>Intra!H18+Inter!H18+Foreign!H18</f>
        <v>1620</v>
      </c>
      <c r="I18" s="22">
        <f>((SQRT((Intra!I18/1.645)^2+(Inter!I18/1.645)^2+(Foreign!I18/1.645)^2))*1.645)</f>
        <v>522.63371494766773</v>
      </c>
    </row>
    <row r="19" spans="1:9" x14ac:dyDescent="0.3">
      <c r="A19" s="20" t="s">
        <v>20</v>
      </c>
      <c r="B19" s="16">
        <f>Intra!B19+Inter!B19+Foreign!B19</f>
        <v>1330</v>
      </c>
      <c r="C19" s="17">
        <f>((SQRT((Intra!C19/1.645)^2+(Inter!C19/1.645)^2+(Foreign!C19/1.645)^2))*1.645)</f>
        <v>338.50849324647675</v>
      </c>
      <c r="D19" s="18">
        <f t="shared" si="1"/>
        <v>0.14056224899598393</v>
      </c>
      <c r="E19" s="16">
        <f>Intra!E19+Inter!E19+Foreign!E19</f>
        <v>735</v>
      </c>
      <c r="F19" s="17">
        <f>((SQRT((Intra!F19/1.645)^2+(Inter!F19/1.645)^2+(Foreign!F19/1.645)^2))*1.645)</f>
        <v>202.80532537386685</v>
      </c>
      <c r="G19" s="18">
        <f t="shared" si="2"/>
        <v>0.15274314214463841</v>
      </c>
      <c r="H19" s="16">
        <f>Intra!H19+Inter!H19+Foreign!H19</f>
        <v>595</v>
      </c>
      <c r="I19" s="22">
        <f>((SQRT((Intra!I19/1.645)^2+(Inter!I19/1.645)^2+(Foreign!I19/1.645)^2))*1.645)</f>
        <v>394.6112010574459</v>
      </c>
    </row>
    <row r="20" spans="1:9" x14ac:dyDescent="0.3">
      <c r="A20" s="20" t="s">
        <v>21</v>
      </c>
      <c r="B20" s="16">
        <f>Intra!B20+Inter!B20+Foreign!B20</f>
        <v>1036</v>
      </c>
      <c r="C20" s="17">
        <f>((SQRT((Intra!C20/1.645)^2+(Inter!C20/1.645)^2+(Foreign!C20/1.645)^2))*1.645)</f>
        <v>221.61001782410469</v>
      </c>
      <c r="D20" s="18">
        <f t="shared" si="1"/>
        <v>0.10949059395476643</v>
      </c>
      <c r="E20" s="16">
        <f>Intra!E20+Inter!E20+Foreign!E20</f>
        <v>530</v>
      </c>
      <c r="F20" s="17">
        <f>((SQRT((Intra!F20/1.645)^2+(Inter!F20/1.645)^2+(Foreign!F20/1.645)^2))*1.645)</f>
        <v>200.83824337013107</v>
      </c>
      <c r="G20" s="18">
        <f t="shared" si="2"/>
        <v>0.11014131338320865</v>
      </c>
      <c r="H20" s="16">
        <f>Intra!H20+Inter!H20+Foreign!H20</f>
        <v>506</v>
      </c>
      <c r="I20" s="22">
        <f>((SQRT((Intra!I20/1.645)^2+(Inter!I20/1.645)^2+(Foreign!I20/1.645)^2))*1.645)</f>
        <v>299.07691318455193</v>
      </c>
    </row>
    <row r="21" spans="1:9" x14ac:dyDescent="0.3">
      <c r="A21" s="20" t="s">
        <v>30</v>
      </c>
      <c r="B21" s="16">
        <f>Intra!B21+Inter!B21+Foreign!B21</f>
        <v>0</v>
      </c>
      <c r="C21" s="17">
        <f>((SQRT((Intra!C21/1.645)^2+(Inter!C21/1.645)^2+(Foreign!C21/1.645)^2))*1.645)</f>
        <v>0</v>
      </c>
      <c r="D21" s="18">
        <f t="shared" si="1"/>
        <v>0</v>
      </c>
      <c r="E21" s="16">
        <f>Intra!E21+Inter!E21+Foreign!E21</f>
        <v>11</v>
      </c>
      <c r="F21" s="17">
        <f>((SQRT((Intra!F21/1.645)^2+(Inter!F21/1.645)^2+(Foreign!F21/1.645)^2))*1.645)</f>
        <v>18</v>
      </c>
      <c r="G21" s="18">
        <f t="shared" si="2"/>
        <v>2.28595178719867E-3</v>
      </c>
      <c r="H21" s="16">
        <f>Intra!H21+Inter!H21+Foreign!H21</f>
        <v>-11</v>
      </c>
      <c r="I21" s="22">
        <f>((SQRT((Intra!I21/1.645)^2+(Inter!I21/1.645)^2+(Foreign!I21/1.645)^2))*1.645)</f>
        <v>18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11932</v>
      </c>
      <c r="C24" s="17">
        <f>((SQRT((Intra!C24/1.645)^2+(Inter!C24/1.645)^2+(Foreign!C24/1.645)^2))*1.645)</f>
        <v>906.4193290083789</v>
      </c>
      <c r="D24" s="18">
        <f>B24/B$24</f>
        <v>1</v>
      </c>
      <c r="E24" s="16">
        <f>Intra!E24+Inter!E24+Foreign!E24</f>
        <v>6000</v>
      </c>
      <c r="F24" s="17">
        <f>((SQRT((Intra!F24/1.645)^2+(Inter!F24/1.645)^2+(Foreign!F24/1.645)^2))*1.645)</f>
        <v>642.20635312958404</v>
      </c>
      <c r="G24" s="18">
        <f>E24/E$24</f>
        <v>1</v>
      </c>
      <c r="H24" s="16">
        <f>Intra!H24+Inter!H24+Foreign!H24</f>
        <v>5932</v>
      </c>
      <c r="I24" s="22">
        <f>((SQRT((Intra!I24/1.645)^2+(Inter!I24/1.645)^2+(Foreign!I24/1.645)^2))*1.645)</f>
        <v>1110.8667786913065</v>
      </c>
    </row>
    <row r="25" spans="1:9" ht="28.8" x14ac:dyDescent="0.3">
      <c r="A25" s="19" t="s">
        <v>25</v>
      </c>
      <c r="B25" s="16">
        <f>Intra!B25+Inter!B25+Foreign!B25</f>
        <v>2759</v>
      </c>
      <c r="C25" s="17">
        <f>((SQRT((Intra!C25/1.645)^2+(Inter!C25/1.645)^2+(Foreign!C25/1.645)^2))*1.645)</f>
        <v>464.78059339864865</v>
      </c>
      <c r="D25" s="18">
        <f t="shared" ref="D25:D30" si="3">B25/B$24</f>
        <v>0.23122695273214885</v>
      </c>
      <c r="E25" s="16">
        <f>Intra!E25+Inter!E25+Foreign!E25</f>
        <v>1771</v>
      </c>
      <c r="F25" s="17">
        <f>((SQRT((Intra!F25/1.645)^2+(Inter!F25/1.645)^2+(Foreign!F25/1.645)^2))*1.645)</f>
        <v>364.92876017107778</v>
      </c>
      <c r="G25" s="18">
        <f t="shared" ref="G25:G30" si="4">E25/E$24</f>
        <v>0.29516666666666669</v>
      </c>
      <c r="H25" s="16">
        <f>Intra!H25+Inter!H25+Foreign!H25</f>
        <v>988</v>
      </c>
      <c r="I25" s="22">
        <f>((SQRT((Intra!I25/1.645)^2+(Inter!I25/1.645)^2+(Foreign!I25/1.645)^2))*1.645)</f>
        <v>590.92639135513321</v>
      </c>
    </row>
    <row r="26" spans="1:9" ht="28.8" x14ac:dyDescent="0.3">
      <c r="A26" s="19" t="s">
        <v>26</v>
      </c>
      <c r="B26" s="16">
        <f>Intra!B26+Inter!B26+Foreign!B26</f>
        <v>787</v>
      </c>
      <c r="C26" s="17">
        <f>((SQRT((Intra!C26/1.645)^2+(Inter!C26/1.645)^2+(Foreign!C26/1.645)^2))*1.645)</f>
        <v>222.17335573826128</v>
      </c>
      <c r="D26" s="18">
        <f t="shared" si="3"/>
        <v>6.5957090177673483E-2</v>
      </c>
      <c r="E26" s="16">
        <f>Intra!E26+Inter!E26+Foreign!E26</f>
        <v>391</v>
      </c>
      <c r="F26" s="17">
        <f>((SQRT((Intra!F26/1.645)^2+(Inter!F26/1.645)^2+(Foreign!F26/1.645)^2))*1.645)</f>
        <v>152.2268044727997</v>
      </c>
      <c r="G26" s="18">
        <f t="shared" si="4"/>
        <v>6.5166666666666664E-2</v>
      </c>
      <c r="H26" s="16">
        <f>Intra!H26+Inter!H26+Foreign!H26</f>
        <v>396</v>
      </c>
      <c r="I26" s="22">
        <f>((SQRT((Intra!I26/1.645)^2+(Inter!I26/1.645)^2+(Foreign!I26/1.645)^2))*1.645)</f>
        <v>269.32136937124022</v>
      </c>
    </row>
    <row r="27" spans="1:9" ht="28.8" x14ac:dyDescent="0.3">
      <c r="A27" s="19" t="s">
        <v>27</v>
      </c>
      <c r="B27" s="16">
        <f>Intra!B27+Inter!B27+Foreign!B27</f>
        <v>1817</v>
      </c>
      <c r="C27" s="17">
        <f>((SQRT((Intra!C27/1.645)^2+(Inter!C27/1.645)^2+(Foreign!C27/1.645)^2))*1.645)</f>
        <v>333.88770567362911</v>
      </c>
      <c r="D27" s="18">
        <f t="shared" si="3"/>
        <v>0.1522795843110962</v>
      </c>
      <c r="E27" s="16">
        <f>Intra!E27+Inter!E27+Foreign!E27</f>
        <v>1254</v>
      </c>
      <c r="F27" s="17">
        <f>((SQRT((Intra!F27/1.645)^2+(Inter!F27/1.645)^2+(Foreign!F27/1.645)^2))*1.645)</f>
        <v>277.51036016696747</v>
      </c>
      <c r="G27" s="18">
        <f t="shared" si="4"/>
        <v>0.20899999999999999</v>
      </c>
      <c r="H27" s="16">
        <f>Intra!H27+Inter!H27+Foreign!H27</f>
        <v>563</v>
      </c>
      <c r="I27" s="22">
        <f>((SQRT((Intra!I27/1.645)^2+(Inter!I27/1.645)^2+(Foreign!I27/1.645)^2))*1.645)</f>
        <v>434.15780541181107</v>
      </c>
    </row>
    <row r="28" spans="1:9" ht="28.8" x14ac:dyDescent="0.3">
      <c r="A28" s="19" t="s">
        <v>28</v>
      </c>
      <c r="B28" s="16">
        <f>Intra!B28+Inter!B28+Foreign!B28</f>
        <v>2213</v>
      </c>
      <c r="C28" s="17">
        <f>((SQRT((Intra!C28/1.645)^2+(Inter!C28/1.645)^2+(Foreign!C28/1.645)^2))*1.645)</f>
        <v>419.20162213426607</v>
      </c>
      <c r="D28" s="18">
        <f t="shared" si="3"/>
        <v>0.18546765001676166</v>
      </c>
      <c r="E28" s="16">
        <f>Intra!E28+Inter!E28+Foreign!E28</f>
        <v>864</v>
      </c>
      <c r="F28" s="17">
        <f>((SQRT((Intra!F28/1.645)^2+(Inter!F28/1.645)^2+(Foreign!F28/1.645)^2))*1.645)</f>
        <v>301.25404561598839</v>
      </c>
      <c r="G28" s="18">
        <f t="shared" si="4"/>
        <v>0.14399999999999999</v>
      </c>
      <c r="H28" s="16">
        <f>Intra!H28+Inter!H28+Foreign!H28</f>
        <v>1349</v>
      </c>
      <c r="I28" s="22">
        <f>((SQRT((Intra!I28/1.645)^2+(Inter!I28/1.645)^2+(Foreign!I28/1.645)^2))*1.645)</f>
        <v>516.22088295612377</v>
      </c>
    </row>
    <row r="29" spans="1:9" x14ac:dyDescent="0.3">
      <c r="A29" s="19" t="s">
        <v>22</v>
      </c>
      <c r="B29" s="16">
        <f>Intra!B29+Inter!B29+Foreign!B29</f>
        <v>2078</v>
      </c>
      <c r="C29" s="17">
        <f>((SQRT((Intra!C29/1.645)^2+(Inter!C29/1.645)^2+(Foreign!C29/1.645)^2))*1.645)</f>
        <v>344.24700434426438</v>
      </c>
      <c r="D29" s="18">
        <f t="shared" si="3"/>
        <v>0.17415353670801206</v>
      </c>
      <c r="E29" s="16">
        <f>Intra!E29+Inter!E29+Foreign!E29</f>
        <v>721</v>
      </c>
      <c r="F29" s="17">
        <f>((SQRT((Intra!F29/1.645)^2+(Inter!F29/1.645)^2+(Foreign!F29/1.645)^2))*1.645)</f>
        <v>198.30532015051941</v>
      </c>
      <c r="G29" s="18">
        <f t="shared" si="4"/>
        <v>0.12016666666666667</v>
      </c>
      <c r="H29" s="16">
        <f>Intra!H29+Inter!H29+Foreign!H29</f>
        <v>1357</v>
      </c>
      <c r="I29" s="22">
        <f>((SQRT((Intra!I29/1.645)^2+(Inter!I29/1.645)^2+(Foreign!I29/1.645)^2))*1.645)</f>
        <v>397.2794985900984</v>
      </c>
    </row>
    <row r="30" spans="1:9" x14ac:dyDescent="0.3">
      <c r="A30" s="24" t="s">
        <v>23</v>
      </c>
      <c r="B30" s="25">
        <f>Intra!B30+Inter!B30+Foreign!B30</f>
        <v>2278</v>
      </c>
      <c r="C30" s="26">
        <f>((SQRT((Intra!C30/1.645)^2+(Inter!C30/1.645)^2+(Foreign!C30/1.645)^2))*1.645)</f>
        <v>386.24603557836036</v>
      </c>
      <c r="D30" s="27">
        <f t="shared" si="3"/>
        <v>0.19091518605430774</v>
      </c>
      <c r="E30" s="25">
        <f>Intra!E30+Inter!E30+Foreign!E30</f>
        <v>999</v>
      </c>
      <c r="F30" s="26">
        <f>((SQRT((Intra!F30/1.645)^2+(Inter!F30/1.645)^2+(Foreign!F30/1.645)^2))*1.645)</f>
        <v>220.9886874932742</v>
      </c>
      <c r="G30" s="27">
        <f t="shared" si="4"/>
        <v>0.16650000000000001</v>
      </c>
      <c r="H30" s="25">
        <f>Intra!H30+Inter!H30+Foreign!H30</f>
        <v>1279</v>
      </c>
      <c r="I30" s="28">
        <f>((SQRT((Intra!I30/1.645)^2+(Inter!I30/1.645)^2+(Foreign!I30/1.645)^2))*1.645)</f>
        <v>444.99662920071654</v>
      </c>
    </row>
    <row r="32" spans="1:9" x14ac:dyDescent="0.3">
      <c r="A32" s="7" t="s">
        <v>6</v>
      </c>
    </row>
    <row r="33" spans="1:9" ht="28.8" customHeight="1" x14ac:dyDescent="0.3">
      <c r="A33" s="46" t="s">
        <v>37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Total!A3</f>
        <v>Lower Eastern Shore Region</v>
      </c>
      <c r="B3" s="48" t="s">
        <v>9</v>
      </c>
      <c r="C3" s="48"/>
      <c r="D3" s="48"/>
      <c r="E3" s="48"/>
      <c r="F3" s="48"/>
      <c r="G3" s="48"/>
      <c r="H3" s="48"/>
      <c r="I3" s="48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36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1">
        <v>8030</v>
      </c>
      <c r="C8" s="51">
        <v>786.67655361018603</v>
      </c>
      <c r="D8" s="18">
        <f t="shared" ref="D8:D12" si="0">B8/B$8</f>
        <v>1</v>
      </c>
      <c r="E8" s="52">
        <v>4789</v>
      </c>
      <c r="F8" s="52">
        <v>610.59151648217323</v>
      </c>
      <c r="G8" s="18">
        <f t="shared" ref="G8:G12" si="1">E8/E$8</f>
        <v>1</v>
      </c>
      <c r="H8" s="34">
        <f t="shared" ref="H8:H12" si="2">B8-E8</f>
        <v>3241</v>
      </c>
      <c r="I8" s="35">
        <f>((SQRT((C8/1.645)^2+(F8/1.645)^2)))*1.645</f>
        <v>995.83231520171091</v>
      </c>
    </row>
    <row r="9" spans="1:9" x14ac:dyDescent="0.3">
      <c r="A9" s="32" t="s">
        <v>13</v>
      </c>
      <c r="B9" s="51">
        <v>2932</v>
      </c>
      <c r="C9" s="51">
        <v>487.39819449809204</v>
      </c>
      <c r="D9" s="18">
        <f t="shared" si="0"/>
        <v>0.36513075965130759</v>
      </c>
      <c r="E9" s="52">
        <v>2396</v>
      </c>
      <c r="F9" s="52">
        <v>462.73102338183463</v>
      </c>
      <c r="G9" s="18">
        <f t="shared" si="1"/>
        <v>0.50031321779077054</v>
      </c>
      <c r="H9" s="34">
        <f t="shared" si="2"/>
        <v>536</v>
      </c>
      <c r="I9" s="35">
        <f t="shared" ref="I9:I12" si="3">((SQRT((C9/1.645)^2+(F9/1.645)^2)))*1.645</f>
        <v>672.06919286632979</v>
      </c>
    </row>
    <row r="10" spans="1:9" x14ac:dyDescent="0.3">
      <c r="A10" s="32" t="s">
        <v>14</v>
      </c>
      <c r="B10" s="51">
        <v>576</v>
      </c>
      <c r="C10" s="51">
        <v>199.66471896657157</v>
      </c>
      <c r="D10" s="18">
        <f t="shared" si="0"/>
        <v>7.1731008717310085E-2</v>
      </c>
      <c r="E10" s="52">
        <v>456</v>
      </c>
      <c r="F10" s="52">
        <v>193.93297811357405</v>
      </c>
      <c r="G10" s="18">
        <f t="shared" si="1"/>
        <v>9.5218208394236795E-2</v>
      </c>
      <c r="H10" s="34">
        <f t="shared" si="2"/>
        <v>120</v>
      </c>
      <c r="I10" s="35">
        <f t="shared" si="3"/>
        <v>278.34510953131542</v>
      </c>
    </row>
    <row r="11" spans="1:9" x14ac:dyDescent="0.3">
      <c r="A11" s="32" t="s">
        <v>15</v>
      </c>
      <c r="B11" s="51">
        <v>13</v>
      </c>
      <c r="C11" s="51">
        <v>20</v>
      </c>
      <c r="D11" s="18">
        <f t="shared" si="0"/>
        <v>1.6189290161892902E-3</v>
      </c>
      <c r="E11" s="52">
        <v>0</v>
      </c>
      <c r="F11" s="52">
        <v>0</v>
      </c>
      <c r="G11" s="18">
        <f t="shared" si="1"/>
        <v>0</v>
      </c>
      <c r="H11" s="34">
        <f t="shared" si="2"/>
        <v>13</v>
      </c>
      <c r="I11" s="35">
        <f t="shared" si="3"/>
        <v>20</v>
      </c>
    </row>
    <row r="12" spans="1:9" x14ac:dyDescent="0.3">
      <c r="A12" s="33" t="s">
        <v>16</v>
      </c>
      <c r="B12" s="51">
        <v>4509</v>
      </c>
      <c r="C12" s="51">
        <v>583.98373265014834</v>
      </c>
      <c r="D12" s="18">
        <f t="shared" si="0"/>
        <v>0.56151930261519301</v>
      </c>
      <c r="E12" s="52">
        <v>1937</v>
      </c>
      <c r="F12" s="52">
        <v>347.98275819356337</v>
      </c>
      <c r="G12" s="18">
        <f t="shared" si="1"/>
        <v>0.40446857381499268</v>
      </c>
      <c r="H12" s="34">
        <f t="shared" si="2"/>
        <v>2572</v>
      </c>
      <c r="I12" s="35">
        <f t="shared" si="3"/>
        <v>679.8007060896598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6510</v>
      </c>
      <c r="C15" s="57">
        <v>663</v>
      </c>
      <c r="D15" s="18">
        <f>B15/B$15</f>
        <v>1</v>
      </c>
      <c r="E15" s="57">
        <v>3813</v>
      </c>
      <c r="F15" s="57">
        <v>506</v>
      </c>
      <c r="G15" s="18">
        <f>E15/E$15</f>
        <v>1</v>
      </c>
      <c r="H15" s="16">
        <f t="shared" ref="H15:H21" si="4">B15-E15</f>
        <v>2697</v>
      </c>
      <c r="I15" s="35">
        <f t="shared" ref="I15:I21" si="5">((SQRT((C15/1.645)^2+(F15/1.645)^2)))*1.645</f>
        <v>834.02937598144592</v>
      </c>
    </row>
    <row r="16" spans="1:9" x14ac:dyDescent="0.3">
      <c r="A16" s="32" t="s">
        <v>17</v>
      </c>
      <c r="B16" s="57">
        <v>959</v>
      </c>
      <c r="C16" s="57">
        <v>245</v>
      </c>
      <c r="D16" s="18">
        <f>B16/B$15</f>
        <v>0.14731182795698924</v>
      </c>
      <c r="E16" s="57">
        <v>804</v>
      </c>
      <c r="F16" s="57">
        <v>240</v>
      </c>
      <c r="G16" s="18">
        <f>E16/E$15</f>
        <v>0.2108575924468922</v>
      </c>
      <c r="H16" s="16">
        <f t="shared" si="4"/>
        <v>155</v>
      </c>
      <c r="I16" s="35">
        <f t="shared" si="5"/>
        <v>342.9650127928503</v>
      </c>
    </row>
    <row r="17" spans="1:9" x14ac:dyDescent="0.3">
      <c r="A17" s="32" t="s">
        <v>18</v>
      </c>
      <c r="B17" s="57">
        <v>1877</v>
      </c>
      <c r="C17" s="57">
        <v>371</v>
      </c>
      <c r="D17" s="18">
        <f t="shared" ref="D17:D21" si="6">B17/B$15</f>
        <v>0.28832565284178185</v>
      </c>
      <c r="E17" s="57">
        <v>968</v>
      </c>
      <c r="F17" s="57">
        <v>250</v>
      </c>
      <c r="G17" s="18">
        <f t="shared" ref="G17:G21" si="7">E17/E$15</f>
        <v>0.25386834513506423</v>
      </c>
      <c r="H17" s="16">
        <f t="shared" si="4"/>
        <v>909</v>
      </c>
      <c r="I17" s="35">
        <f t="shared" si="5"/>
        <v>447.37121051761926</v>
      </c>
    </row>
    <row r="18" spans="1:9" x14ac:dyDescent="0.3">
      <c r="A18" s="32" t="s">
        <v>19</v>
      </c>
      <c r="B18" s="57">
        <v>1982</v>
      </c>
      <c r="C18" s="57">
        <v>371</v>
      </c>
      <c r="D18" s="18">
        <f t="shared" si="6"/>
        <v>0.30445468509984641</v>
      </c>
      <c r="E18" s="57">
        <v>936</v>
      </c>
      <c r="F18" s="57">
        <v>274</v>
      </c>
      <c r="G18" s="18">
        <f t="shared" si="7"/>
        <v>0.24547600314712825</v>
      </c>
      <c r="H18" s="16">
        <f t="shared" si="4"/>
        <v>1046</v>
      </c>
      <c r="I18" s="35">
        <f t="shared" si="5"/>
        <v>461.21253235357773</v>
      </c>
    </row>
    <row r="19" spans="1:9" x14ac:dyDescent="0.3">
      <c r="A19" s="33" t="s">
        <v>20</v>
      </c>
      <c r="B19" s="57">
        <v>896</v>
      </c>
      <c r="C19" s="57">
        <v>257</v>
      </c>
      <c r="D19" s="18">
        <f t="shared" si="6"/>
        <v>0.13763440860215054</v>
      </c>
      <c r="E19" s="57">
        <v>702</v>
      </c>
      <c r="F19" s="57">
        <v>201</v>
      </c>
      <c r="G19" s="18">
        <f t="shared" si="7"/>
        <v>0.18410700236034619</v>
      </c>
      <c r="H19" s="16">
        <f t="shared" si="4"/>
        <v>194</v>
      </c>
      <c r="I19" s="35">
        <f t="shared" si="5"/>
        <v>326.26676202150901</v>
      </c>
    </row>
    <row r="20" spans="1:9" x14ac:dyDescent="0.3">
      <c r="A20" s="33" t="s">
        <v>21</v>
      </c>
      <c r="B20" s="57">
        <v>796</v>
      </c>
      <c r="C20" s="57">
        <v>195</v>
      </c>
      <c r="D20" s="18">
        <f t="shared" si="6"/>
        <v>0.12227342549923195</v>
      </c>
      <c r="E20" s="57">
        <v>392</v>
      </c>
      <c r="F20" s="57">
        <v>144</v>
      </c>
      <c r="G20" s="18">
        <f t="shared" si="7"/>
        <v>0.10280618935221611</v>
      </c>
      <c r="H20" s="16">
        <f t="shared" si="4"/>
        <v>404</v>
      </c>
      <c r="I20" s="35">
        <f t="shared" si="5"/>
        <v>242.40668307618915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6"/>
        <v>0</v>
      </c>
      <c r="E21" s="57">
        <v>11</v>
      </c>
      <c r="F21" s="57">
        <v>18</v>
      </c>
      <c r="G21" s="18">
        <f t="shared" si="7"/>
        <v>2.8848675583530029E-3</v>
      </c>
      <c r="H21" s="16">
        <f t="shared" si="4"/>
        <v>-11</v>
      </c>
      <c r="I21" s="35">
        <f t="shared" si="5"/>
        <v>18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7">
        <v>8030</v>
      </c>
      <c r="C24" s="57">
        <v>728</v>
      </c>
      <c r="D24" s="18">
        <f>B24/B$24</f>
        <v>1</v>
      </c>
      <c r="E24" s="57">
        <v>4789</v>
      </c>
      <c r="F24" s="57">
        <v>573</v>
      </c>
      <c r="G24" s="18">
        <f>E24/E$24</f>
        <v>1</v>
      </c>
      <c r="H24" s="16">
        <f t="shared" ref="H24:H30" si="8">B24-E24</f>
        <v>3241</v>
      </c>
      <c r="I24" s="35">
        <f t="shared" ref="I24:I30" si="9">((SQRT((C24/1.645)^2+(F24/1.645)^2)))*1.645</f>
        <v>926.45183361036106</v>
      </c>
    </row>
    <row r="25" spans="1:9" ht="28.8" x14ac:dyDescent="0.3">
      <c r="A25" s="32" t="s">
        <v>25</v>
      </c>
      <c r="B25" s="57">
        <v>1666</v>
      </c>
      <c r="C25" s="57">
        <v>335</v>
      </c>
      <c r="D25" s="18">
        <f t="shared" ref="D25:D30" si="10">B25/B$24</f>
        <v>0.20747198007471981</v>
      </c>
      <c r="E25" s="57">
        <v>1340</v>
      </c>
      <c r="F25" s="57">
        <v>327</v>
      </c>
      <c r="G25" s="18">
        <f t="shared" ref="G25:G30" si="11">E25/E$24</f>
        <v>0.27980789308832743</v>
      </c>
      <c r="H25" s="16">
        <f t="shared" si="8"/>
        <v>326</v>
      </c>
      <c r="I25" s="35">
        <f t="shared" si="9"/>
        <v>468.13886828589654</v>
      </c>
    </row>
    <row r="26" spans="1:9" ht="28.8" x14ac:dyDescent="0.3">
      <c r="A26" s="32" t="s">
        <v>26</v>
      </c>
      <c r="B26" s="57">
        <v>524</v>
      </c>
      <c r="C26" s="57">
        <v>174</v>
      </c>
      <c r="D26" s="18">
        <f t="shared" si="10"/>
        <v>6.5255292652552921E-2</v>
      </c>
      <c r="E26" s="57">
        <v>246</v>
      </c>
      <c r="F26" s="57">
        <v>113</v>
      </c>
      <c r="G26" s="18">
        <f t="shared" si="11"/>
        <v>5.1367717686364583E-2</v>
      </c>
      <c r="H26" s="16">
        <f t="shared" si="8"/>
        <v>278</v>
      </c>
      <c r="I26" s="35">
        <f t="shared" si="9"/>
        <v>207.4728897952694</v>
      </c>
    </row>
    <row r="27" spans="1:9" ht="28.8" x14ac:dyDescent="0.3">
      <c r="A27" s="32" t="s">
        <v>27</v>
      </c>
      <c r="B27" s="57">
        <v>1131</v>
      </c>
      <c r="C27" s="57">
        <v>274</v>
      </c>
      <c r="D27" s="18">
        <f t="shared" si="10"/>
        <v>0.14084682440846824</v>
      </c>
      <c r="E27" s="57">
        <v>1047</v>
      </c>
      <c r="F27" s="57">
        <v>236</v>
      </c>
      <c r="G27" s="18">
        <f t="shared" si="11"/>
        <v>0.21862601795782</v>
      </c>
      <c r="H27" s="16">
        <f t="shared" si="8"/>
        <v>84</v>
      </c>
      <c r="I27" s="35">
        <f t="shared" si="9"/>
        <v>361.62411424018723</v>
      </c>
    </row>
    <row r="28" spans="1:9" ht="28.8" x14ac:dyDescent="0.3">
      <c r="A28" s="32" t="s">
        <v>28</v>
      </c>
      <c r="B28" s="57">
        <v>1678</v>
      </c>
      <c r="C28" s="57">
        <v>385</v>
      </c>
      <c r="D28" s="18">
        <f t="shared" si="10"/>
        <v>0.20896637608966376</v>
      </c>
      <c r="E28" s="57">
        <v>705</v>
      </c>
      <c r="F28" s="57">
        <v>275</v>
      </c>
      <c r="G28" s="18">
        <f t="shared" si="11"/>
        <v>0.14721236166214241</v>
      </c>
      <c r="H28" s="16">
        <f t="shared" si="8"/>
        <v>973</v>
      </c>
      <c r="I28" s="35">
        <f t="shared" si="9"/>
        <v>473.12788968734452</v>
      </c>
    </row>
    <row r="29" spans="1:9" x14ac:dyDescent="0.3">
      <c r="A29" s="32" t="s">
        <v>22</v>
      </c>
      <c r="B29" s="57">
        <v>1511</v>
      </c>
      <c r="C29" s="57">
        <v>275</v>
      </c>
      <c r="D29" s="18">
        <f t="shared" si="10"/>
        <v>0.18816936488169364</v>
      </c>
      <c r="E29" s="57">
        <v>612</v>
      </c>
      <c r="F29" s="57">
        <v>187</v>
      </c>
      <c r="G29" s="18">
        <f t="shared" si="11"/>
        <v>0.12779285863437043</v>
      </c>
      <c r="H29" s="16">
        <f t="shared" si="8"/>
        <v>899</v>
      </c>
      <c r="I29" s="35">
        <f t="shared" si="9"/>
        <v>332.5567620722814</v>
      </c>
    </row>
    <row r="30" spans="1:9" x14ac:dyDescent="0.3">
      <c r="A30" s="37" t="s">
        <v>23</v>
      </c>
      <c r="B30" s="57">
        <v>1520</v>
      </c>
      <c r="C30" s="57">
        <v>296</v>
      </c>
      <c r="D30" s="27">
        <f t="shared" si="10"/>
        <v>0.18929016189290163</v>
      </c>
      <c r="E30" s="57">
        <v>839</v>
      </c>
      <c r="F30" s="57">
        <v>206</v>
      </c>
      <c r="G30" s="27">
        <f t="shared" si="11"/>
        <v>0.17519315097097515</v>
      </c>
      <c r="H30" s="25">
        <f t="shared" si="8"/>
        <v>681</v>
      </c>
      <c r="I30" s="35">
        <f t="shared" si="9"/>
        <v>360.62723136224753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Lower Eastern Shore Region</v>
      </c>
      <c r="B3" s="45" t="s">
        <v>10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3">
        <v>3387</v>
      </c>
      <c r="C8" s="53">
        <v>522.82980022183131</v>
      </c>
      <c r="D8" s="18">
        <f t="shared" ref="D8" si="0">B8/B$8</f>
        <v>1</v>
      </c>
      <c r="E8" s="54">
        <v>1211</v>
      </c>
      <c r="F8" s="54">
        <v>289.61871486490651</v>
      </c>
      <c r="G8" s="18">
        <f t="shared" ref="G8" si="1">E8/E$8</f>
        <v>1</v>
      </c>
      <c r="H8" s="34">
        <f t="shared" ref="H8:H12" si="2">B8-E8</f>
        <v>2176</v>
      </c>
      <c r="I8" s="35">
        <f t="shared" ref="I8:I12" si="3">((SQRT((C8/1.645)^2+(F8/1.645)^2)))*1.645</f>
        <v>597.68720916546317</v>
      </c>
    </row>
    <row r="9" spans="1:9" x14ac:dyDescent="0.3">
      <c r="A9" s="32" t="s">
        <v>13</v>
      </c>
      <c r="B9" s="53">
        <v>1547</v>
      </c>
      <c r="C9" s="53">
        <v>398.65147685666489</v>
      </c>
      <c r="D9" s="18">
        <f>B9/B$8</f>
        <v>0.45674638322999705</v>
      </c>
      <c r="E9" s="54">
        <v>639</v>
      </c>
      <c r="F9" s="54">
        <v>200.82828486047478</v>
      </c>
      <c r="G9" s="18">
        <f>E9/E$8</f>
        <v>0.52766308835672993</v>
      </c>
      <c r="H9" s="34">
        <f t="shared" si="2"/>
        <v>908</v>
      </c>
      <c r="I9" s="35">
        <f t="shared" si="3"/>
        <v>446.3798830592616</v>
      </c>
    </row>
    <row r="10" spans="1:9" x14ac:dyDescent="0.3">
      <c r="A10" s="32" t="s">
        <v>14</v>
      </c>
      <c r="B10" s="53">
        <v>475</v>
      </c>
      <c r="C10" s="53">
        <v>181.5791838289841</v>
      </c>
      <c r="D10" s="18">
        <f>B10/B$8</f>
        <v>0.14024210215529967</v>
      </c>
      <c r="E10" s="54">
        <v>148</v>
      </c>
      <c r="F10" s="54">
        <v>136.70771741200272</v>
      </c>
      <c r="G10" s="18">
        <f>E10/E$8</f>
        <v>0.1222130470685384</v>
      </c>
      <c r="H10" s="34">
        <f t="shared" si="2"/>
        <v>327</v>
      </c>
      <c r="I10" s="35">
        <f t="shared" si="3"/>
        <v>227.28836309850971</v>
      </c>
    </row>
    <row r="11" spans="1:9" x14ac:dyDescent="0.3">
      <c r="A11" s="32" t="s">
        <v>15</v>
      </c>
      <c r="B11" s="53">
        <v>12</v>
      </c>
      <c r="C11" s="53">
        <v>14.422205101855958</v>
      </c>
      <c r="D11" s="18">
        <f>B11/B$8</f>
        <v>3.5429583702391498E-3</v>
      </c>
      <c r="E11" s="54">
        <v>0</v>
      </c>
      <c r="F11" s="54">
        <v>0</v>
      </c>
      <c r="G11" s="18">
        <f>E11/E$8</f>
        <v>0</v>
      </c>
      <c r="H11" s="34">
        <f t="shared" si="2"/>
        <v>12</v>
      </c>
      <c r="I11" s="35">
        <f t="shared" si="3"/>
        <v>14.422205101855958</v>
      </c>
    </row>
    <row r="12" spans="1:9" x14ac:dyDescent="0.3">
      <c r="A12" s="33" t="s">
        <v>16</v>
      </c>
      <c r="B12" s="53">
        <v>1353</v>
      </c>
      <c r="C12" s="53">
        <v>285.04210215334859</v>
      </c>
      <c r="D12" s="18">
        <f>B12/B$8</f>
        <v>0.39946855624446415</v>
      </c>
      <c r="E12" s="54">
        <v>424</v>
      </c>
      <c r="F12" s="54">
        <v>157.66420012165096</v>
      </c>
      <c r="G12" s="18">
        <f>E12/E$8</f>
        <v>0.3501238645747316</v>
      </c>
      <c r="H12" s="34">
        <f t="shared" si="2"/>
        <v>929</v>
      </c>
      <c r="I12" s="35">
        <f t="shared" si="3"/>
        <v>325.74069441812151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2606</v>
      </c>
      <c r="C15" s="57">
        <v>435</v>
      </c>
      <c r="D15" s="18">
        <f>B15/B$15</f>
        <v>1</v>
      </c>
      <c r="E15" s="57">
        <v>999</v>
      </c>
      <c r="F15" s="57">
        <v>320</v>
      </c>
      <c r="G15" s="18">
        <f>E15/E$15</f>
        <v>1</v>
      </c>
      <c r="H15" s="16">
        <f t="shared" ref="H15:H21" si="4">B15-E15</f>
        <v>1607</v>
      </c>
      <c r="I15" s="22">
        <f t="shared" ref="I15:I21" si="5">((SQRT((C15/1.645)^2+(F15/1.645)^2)))*1.645</f>
        <v>540.02314765202425</v>
      </c>
    </row>
    <row r="16" spans="1:9" x14ac:dyDescent="0.3">
      <c r="A16" s="32" t="s">
        <v>17</v>
      </c>
      <c r="B16" s="57">
        <v>462</v>
      </c>
      <c r="C16" s="57">
        <v>155</v>
      </c>
      <c r="D16" s="18">
        <f>B16/B$15</f>
        <v>0.17728319263238679</v>
      </c>
      <c r="E16" s="57">
        <v>217</v>
      </c>
      <c r="F16" s="57">
        <v>126</v>
      </c>
      <c r="G16" s="18">
        <f>E16/E$15</f>
        <v>0.21721721721721721</v>
      </c>
      <c r="H16" s="16">
        <f t="shared" si="4"/>
        <v>245</v>
      </c>
      <c r="I16" s="22">
        <f t="shared" si="5"/>
        <v>199.75234666956985</v>
      </c>
    </row>
    <row r="17" spans="1:9" x14ac:dyDescent="0.3">
      <c r="A17" s="32" t="s">
        <v>18</v>
      </c>
      <c r="B17" s="57">
        <v>844</v>
      </c>
      <c r="C17" s="57">
        <v>236</v>
      </c>
      <c r="D17" s="18">
        <f t="shared" ref="D17:D21" si="6">B17/B$15</f>
        <v>0.32386799693016116</v>
      </c>
      <c r="E17" s="57">
        <v>455</v>
      </c>
      <c r="F17" s="57">
        <v>249</v>
      </c>
      <c r="G17" s="18">
        <f t="shared" ref="G17:G21" si="7">E17/E$15</f>
        <v>0.45545545545545546</v>
      </c>
      <c r="H17" s="16">
        <f t="shared" si="4"/>
        <v>389</v>
      </c>
      <c r="I17" s="22">
        <f t="shared" si="5"/>
        <v>343.06996371002811</v>
      </c>
    </row>
    <row r="18" spans="1:9" x14ac:dyDescent="0.3">
      <c r="A18" s="32" t="s">
        <v>19</v>
      </c>
      <c r="B18" s="57">
        <v>690</v>
      </c>
      <c r="C18" s="57">
        <v>229</v>
      </c>
      <c r="D18" s="18">
        <f t="shared" si="6"/>
        <v>0.26477359938603223</v>
      </c>
      <c r="E18" s="57">
        <v>156</v>
      </c>
      <c r="F18" s="57">
        <v>68</v>
      </c>
      <c r="G18" s="18">
        <f t="shared" si="7"/>
        <v>0.15615615615615616</v>
      </c>
      <c r="H18" s="16">
        <f t="shared" si="4"/>
        <v>534</v>
      </c>
      <c r="I18" s="22">
        <f t="shared" si="5"/>
        <v>238.88281646028875</v>
      </c>
    </row>
    <row r="19" spans="1:9" x14ac:dyDescent="0.3">
      <c r="A19" s="33" t="s">
        <v>20</v>
      </c>
      <c r="B19" s="57">
        <v>401</v>
      </c>
      <c r="C19" s="57">
        <v>217</v>
      </c>
      <c r="D19" s="18">
        <f t="shared" si="6"/>
        <v>0.15387567152724482</v>
      </c>
      <c r="E19" s="57">
        <v>33</v>
      </c>
      <c r="F19" s="57">
        <v>27</v>
      </c>
      <c r="G19" s="18">
        <f t="shared" si="7"/>
        <v>3.3033033033033031E-2</v>
      </c>
      <c r="H19" s="16">
        <f t="shared" si="4"/>
        <v>368</v>
      </c>
      <c r="I19" s="22">
        <f t="shared" si="5"/>
        <v>218.67327225795108</v>
      </c>
    </row>
    <row r="20" spans="1:9" x14ac:dyDescent="0.3">
      <c r="A20" s="33" t="s">
        <v>21</v>
      </c>
      <c r="B20" s="57">
        <v>209</v>
      </c>
      <c r="C20" s="57">
        <v>99</v>
      </c>
      <c r="D20" s="18">
        <f t="shared" si="6"/>
        <v>8.0199539524174981E-2</v>
      </c>
      <c r="E20" s="57">
        <v>138</v>
      </c>
      <c r="F20" s="57">
        <v>140</v>
      </c>
      <c r="G20" s="18">
        <f t="shared" si="7"/>
        <v>0.13813813813813813</v>
      </c>
      <c r="H20" s="16">
        <f t="shared" si="4"/>
        <v>71</v>
      </c>
      <c r="I20" s="22">
        <f t="shared" si="5"/>
        <v>171.46719802924406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6"/>
        <v>0</v>
      </c>
      <c r="E21" s="57">
        <v>0</v>
      </c>
      <c r="F21" s="57">
        <v>0</v>
      </c>
      <c r="G21" s="18">
        <f t="shared" si="7"/>
        <v>0</v>
      </c>
      <c r="H21" s="16">
        <f t="shared" si="4"/>
        <v>0</v>
      </c>
      <c r="I21" s="22">
        <f t="shared" si="5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7">
        <v>3387</v>
      </c>
      <c r="C24" s="57">
        <v>491</v>
      </c>
      <c r="D24" s="18">
        <f>B24/B$24</f>
        <v>1</v>
      </c>
      <c r="E24" s="57">
        <v>1211</v>
      </c>
      <c r="F24" s="57">
        <v>290</v>
      </c>
      <c r="G24" s="18">
        <f>E24/E$24</f>
        <v>1</v>
      </c>
      <c r="H24" s="16">
        <f>B24-E24</f>
        <v>2176</v>
      </c>
      <c r="I24" s="22">
        <f t="shared" ref="I24:I30" si="8">((SQRT((C24/1.645)^2+(F24/1.645)^2)))*1.645</f>
        <v>570.24643795467944</v>
      </c>
    </row>
    <row r="25" spans="1:9" ht="28.8" x14ac:dyDescent="0.3">
      <c r="A25" s="32" t="s">
        <v>25</v>
      </c>
      <c r="B25" s="57">
        <v>927</v>
      </c>
      <c r="C25" s="57">
        <v>305</v>
      </c>
      <c r="D25" s="18">
        <f t="shared" ref="D25:D30" si="9">B25/B$24</f>
        <v>0.2736935341009743</v>
      </c>
      <c r="E25" s="57">
        <v>431</v>
      </c>
      <c r="F25" s="57">
        <v>162</v>
      </c>
      <c r="G25" s="18">
        <f t="shared" ref="G25:G30" si="10">E25/E$24</f>
        <v>0.35590421139554085</v>
      </c>
      <c r="H25" s="16">
        <f t="shared" ref="H25:H30" si="11">B25-E25</f>
        <v>496</v>
      </c>
      <c r="I25" s="22">
        <f t="shared" si="8"/>
        <v>345.35344214297328</v>
      </c>
    </row>
    <row r="26" spans="1:9" ht="28.8" x14ac:dyDescent="0.3">
      <c r="A26" s="32" t="s">
        <v>26</v>
      </c>
      <c r="B26" s="57">
        <v>224</v>
      </c>
      <c r="C26" s="57">
        <v>131</v>
      </c>
      <c r="D26" s="18">
        <f t="shared" si="9"/>
        <v>6.6135222911130789E-2</v>
      </c>
      <c r="E26" s="57">
        <v>145</v>
      </c>
      <c r="F26" s="57">
        <v>102</v>
      </c>
      <c r="G26" s="18">
        <f t="shared" si="10"/>
        <v>0.11973575557390587</v>
      </c>
      <c r="H26" s="16">
        <f t="shared" si="11"/>
        <v>79</v>
      </c>
      <c r="I26" s="22">
        <f t="shared" si="8"/>
        <v>166.02710622064097</v>
      </c>
    </row>
    <row r="27" spans="1:9" ht="28.8" x14ac:dyDescent="0.3">
      <c r="A27" s="32" t="s">
        <v>27</v>
      </c>
      <c r="B27" s="57">
        <v>644</v>
      </c>
      <c r="C27" s="57">
        <v>180</v>
      </c>
      <c r="D27" s="18">
        <f t="shared" si="9"/>
        <v>0.19013876586950104</v>
      </c>
      <c r="E27" s="57">
        <v>207</v>
      </c>
      <c r="F27" s="57">
        <v>146</v>
      </c>
      <c r="G27" s="18">
        <f t="shared" si="10"/>
        <v>0.17093311312964493</v>
      </c>
      <c r="H27" s="16">
        <f t="shared" si="11"/>
        <v>437</v>
      </c>
      <c r="I27" s="22">
        <f t="shared" si="8"/>
        <v>231.76712450216058</v>
      </c>
    </row>
    <row r="28" spans="1:9" ht="28.8" x14ac:dyDescent="0.3">
      <c r="A28" s="32" t="s">
        <v>28</v>
      </c>
      <c r="B28" s="57">
        <v>503</v>
      </c>
      <c r="C28" s="57">
        <v>162</v>
      </c>
      <c r="D28" s="18">
        <f t="shared" si="9"/>
        <v>0.14850900501919104</v>
      </c>
      <c r="E28" s="57">
        <v>159</v>
      </c>
      <c r="F28" s="57">
        <v>123</v>
      </c>
      <c r="G28" s="18">
        <f t="shared" si="10"/>
        <v>0.13129644921552436</v>
      </c>
      <c r="H28" s="16">
        <f t="shared" si="11"/>
        <v>344</v>
      </c>
      <c r="I28" s="22">
        <f t="shared" si="8"/>
        <v>203.40353979220714</v>
      </c>
    </row>
    <row r="29" spans="1:9" x14ac:dyDescent="0.3">
      <c r="A29" s="32" t="s">
        <v>22</v>
      </c>
      <c r="B29" s="57">
        <v>500</v>
      </c>
      <c r="C29" s="57">
        <v>184</v>
      </c>
      <c r="D29" s="18">
        <f t="shared" si="9"/>
        <v>0.14762326542663123</v>
      </c>
      <c r="E29" s="57">
        <v>109</v>
      </c>
      <c r="F29" s="57">
        <v>66</v>
      </c>
      <c r="G29" s="18">
        <f t="shared" si="10"/>
        <v>9.0008257638315436E-2</v>
      </c>
      <c r="H29" s="16">
        <f t="shared" si="11"/>
        <v>391</v>
      </c>
      <c r="I29" s="22">
        <f t="shared" si="8"/>
        <v>195.47889911701466</v>
      </c>
    </row>
    <row r="30" spans="1:9" x14ac:dyDescent="0.3">
      <c r="A30" s="37" t="s">
        <v>23</v>
      </c>
      <c r="B30" s="57">
        <v>589</v>
      </c>
      <c r="C30" s="57">
        <v>195</v>
      </c>
      <c r="D30" s="18">
        <f t="shared" si="9"/>
        <v>0.17390020667257161</v>
      </c>
      <c r="E30" s="57">
        <v>160</v>
      </c>
      <c r="F30" s="57">
        <v>80</v>
      </c>
      <c r="G30" s="27">
        <f t="shared" si="10"/>
        <v>0.13212221304706853</v>
      </c>
      <c r="H30" s="25">
        <f t="shared" si="11"/>
        <v>429</v>
      </c>
      <c r="I30" s="28">
        <f t="shared" si="8"/>
        <v>210.77238908357992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7"/>
      <c r="B2" s="47"/>
      <c r="C2" s="47"/>
      <c r="D2" s="47"/>
      <c r="E2" s="47"/>
      <c r="F2" s="47"/>
      <c r="G2" s="47"/>
      <c r="H2" s="47"/>
      <c r="I2" s="47"/>
    </row>
    <row r="3" spans="1:9" ht="15.6" x14ac:dyDescent="0.3">
      <c r="A3" s="2" t="str">
        <f>Intra!A3</f>
        <v>Lower Eastern Shore Region</v>
      </c>
      <c r="B3" s="45" t="s">
        <v>7</v>
      </c>
      <c r="C3" s="45"/>
      <c r="D3" s="45"/>
      <c r="E3" s="45"/>
      <c r="F3" s="45"/>
      <c r="G3" s="45"/>
      <c r="H3" s="45"/>
      <c r="I3" s="4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2" t="s">
        <v>0</v>
      </c>
      <c r="C5" s="43"/>
      <c r="D5" s="44"/>
      <c r="E5" s="42" t="s">
        <v>29</v>
      </c>
      <c r="F5" s="43"/>
      <c r="G5" s="44"/>
      <c r="H5" s="42" t="s">
        <v>1</v>
      </c>
      <c r="I5" s="44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5">
        <v>515</v>
      </c>
      <c r="C8" s="55">
        <v>307.04071391266666</v>
      </c>
      <c r="D8" s="18">
        <f>B8/B$8</f>
        <v>1</v>
      </c>
      <c r="E8" s="41">
        <v>0</v>
      </c>
      <c r="F8" s="41">
        <v>0</v>
      </c>
      <c r="G8" s="18">
        <v>0</v>
      </c>
      <c r="H8" s="49">
        <f t="shared" ref="H8:H12" si="0">B8-E8</f>
        <v>515</v>
      </c>
      <c r="I8" s="50">
        <f t="shared" ref="I8:I12" si="1">((SQRT((C8/1.645)^2+(F8/1.645)^2)))*1.645</f>
        <v>307.04071391266666</v>
      </c>
    </row>
    <row r="9" spans="1:9" x14ac:dyDescent="0.3">
      <c r="A9" s="32" t="s">
        <v>13</v>
      </c>
      <c r="B9" s="55">
        <v>150</v>
      </c>
      <c r="C9" s="55">
        <v>108.73361945598978</v>
      </c>
      <c r="D9" s="18">
        <f>B9/B$8</f>
        <v>0.29126213592233008</v>
      </c>
      <c r="E9" s="41">
        <v>0</v>
      </c>
      <c r="F9" s="41">
        <v>0</v>
      </c>
      <c r="G9" s="18">
        <v>0</v>
      </c>
      <c r="H9" s="49">
        <f t="shared" si="0"/>
        <v>150</v>
      </c>
      <c r="I9" s="50">
        <f t="shared" si="1"/>
        <v>108.73361945598978</v>
      </c>
    </row>
    <row r="10" spans="1:9" x14ac:dyDescent="0.3">
      <c r="A10" s="32" t="s">
        <v>14</v>
      </c>
      <c r="B10" s="55">
        <v>9</v>
      </c>
      <c r="C10" s="55">
        <v>25</v>
      </c>
      <c r="D10" s="18">
        <f>B10/B$8</f>
        <v>1.7475728155339806E-2</v>
      </c>
      <c r="E10" s="41">
        <v>0</v>
      </c>
      <c r="F10" s="41">
        <v>0</v>
      </c>
      <c r="G10" s="18">
        <v>0</v>
      </c>
      <c r="H10" s="49">
        <f t="shared" si="0"/>
        <v>9</v>
      </c>
      <c r="I10" s="50">
        <f>((SQRT((C10/1.645)^2+(F10/1.645)^2)))*1.645</f>
        <v>25</v>
      </c>
    </row>
    <row r="11" spans="1:9" x14ac:dyDescent="0.3">
      <c r="A11" s="32" t="s">
        <v>15</v>
      </c>
      <c r="B11" s="55">
        <v>0</v>
      </c>
      <c r="C11" s="55">
        <v>0</v>
      </c>
      <c r="D11" s="18">
        <f>B11/B$8</f>
        <v>0</v>
      </c>
      <c r="E11" s="41">
        <v>0</v>
      </c>
      <c r="F11" s="41">
        <v>0</v>
      </c>
      <c r="G11" s="18">
        <v>0</v>
      </c>
      <c r="H11" s="49">
        <f t="shared" si="0"/>
        <v>0</v>
      </c>
      <c r="I11" s="50">
        <f>((SQRT((C11/1.645)^2+(F11/1.645)^2)))*1.645</f>
        <v>0</v>
      </c>
    </row>
    <row r="12" spans="1:9" x14ac:dyDescent="0.3">
      <c r="A12" s="33" t="s">
        <v>16</v>
      </c>
      <c r="B12" s="55">
        <v>356</v>
      </c>
      <c r="C12" s="55">
        <v>286.05244274433318</v>
      </c>
      <c r="D12" s="18">
        <f>B12/B$8</f>
        <v>0.6912621359223301</v>
      </c>
      <c r="E12" s="41">
        <v>0</v>
      </c>
      <c r="F12" s="41">
        <v>0</v>
      </c>
      <c r="G12" s="18">
        <v>0</v>
      </c>
      <c r="H12" s="49">
        <f t="shared" si="0"/>
        <v>356</v>
      </c>
      <c r="I12" s="50">
        <f t="shared" si="1"/>
        <v>286.05244274433318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346</v>
      </c>
      <c r="C15" s="57">
        <v>165.01212076693034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2">B15-E15</f>
        <v>346</v>
      </c>
      <c r="I15" s="22">
        <f t="shared" ref="I15:I21" si="3">((SQRT((C15/1.645)^2+(F15/1.645)^2)))*1.645</f>
        <v>165.01212076693034</v>
      </c>
    </row>
    <row r="16" spans="1:9" x14ac:dyDescent="0.3">
      <c r="A16" s="32" t="s">
        <v>17</v>
      </c>
      <c r="B16" s="57">
        <v>46</v>
      </c>
      <c r="C16" s="57">
        <v>42.953463189829058</v>
      </c>
      <c r="D16" s="18">
        <f t="shared" ref="D16:D21" si="4">IF(B16=0,0,B16/B$15)</f>
        <v>0.13294797687861271</v>
      </c>
      <c r="E16" s="40">
        <v>0</v>
      </c>
      <c r="F16" s="40">
        <v>0</v>
      </c>
      <c r="G16" s="18">
        <v>0</v>
      </c>
      <c r="H16" s="16">
        <f t="shared" si="2"/>
        <v>46</v>
      </c>
      <c r="I16" s="22">
        <f t="shared" si="3"/>
        <v>42.953463189829058</v>
      </c>
    </row>
    <row r="17" spans="1:9" x14ac:dyDescent="0.3">
      <c r="A17" s="32" t="s">
        <v>18</v>
      </c>
      <c r="B17" s="57">
        <v>196</v>
      </c>
      <c r="C17" s="57">
        <v>138.87044321957066</v>
      </c>
      <c r="D17" s="18">
        <f t="shared" si="4"/>
        <v>0.56647398843930641</v>
      </c>
      <c r="E17" s="40">
        <v>0</v>
      </c>
      <c r="F17" s="40">
        <v>0</v>
      </c>
      <c r="G17" s="18">
        <v>0</v>
      </c>
      <c r="H17" s="16">
        <f t="shared" si="2"/>
        <v>196</v>
      </c>
      <c r="I17" s="22">
        <f t="shared" si="3"/>
        <v>138.87044321957066</v>
      </c>
    </row>
    <row r="18" spans="1:9" x14ac:dyDescent="0.3">
      <c r="A18" s="32" t="s">
        <v>19</v>
      </c>
      <c r="B18" s="57">
        <v>40</v>
      </c>
      <c r="C18" s="57">
        <v>57.999999999999993</v>
      </c>
      <c r="D18" s="18">
        <f t="shared" si="4"/>
        <v>0.11560693641618497</v>
      </c>
      <c r="E18" s="40">
        <v>0</v>
      </c>
      <c r="F18" s="40">
        <v>0</v>
      </c>
      <c r="G18" s="18">
        <v>0</v>
      </c>
      <c r="H18" s="16">
        <f t="shared" si="2"/>
        <v>40</v>
      </c>
      <c r="I18" s="22">
        <f t="shared" si="3"/>
        <v>57.999999999999993</v>
      </c>
    </row>
    <row r="19" spans="1:9" x14ac:dyDescent="0.3">
      <c r="A19" s="33" t="s">
        <v>20</v>
      </c>
      <c r="B19" s="57">
        <v>33</v>
      </c>
      <c r="C19" s="57">
        <v>38.078865529319543</v>
      </c>
      <c r="D19" s="18">
        <f t="shared" si="4"/>
        <v>9.5375722543352595E-2</v>
      </c>
      <c r="E19" s="40">
        <v>0</v>
      </c>
      <c r="F19" s="40">
        <v>0</v>
      </c>
      <c r="G19" s="18">
        <v>0</v>
      </c>
      <c r="H19" s="16">
        <f t="shared" si="2"/>
        <v>33</v>
      </c>
      <c r="I19" s="22">
        <f t="shared" si="3"/>
        <v>38.078865529319543</v>
      </c>
    </row>
    <row r="20" spans="1:9" x14ac:dyDescent="0.3">
      <c r="A20" s="33" t="s">
        <v>21</v>
      </c>
      <c r="B20" s="57">
        <v>31</v>
      </c>
      <c r="C20" s="57">
        <v>35.846896657869834</v>
      </c>
      <c r="D20" s="18">
        <f t="shared" si="4"/>
        <v>8.9595375722543349E-2</v>
      </c>
      <c r="E20" s="40">
        <v>0</v>
      </c>
      <c r="F20" s="40">
        <v>0</v>
      </c>
      <c r="G20" s="18">
        <v>0</v>
      </c>
      <c r="H20" s="16">
        <f t="shared" si="2"/>
        <v>31</v>
      </c>
      <c r="I20" s="22">
        <f t="shared" si="3"/>
        <v>35.846896657869834</v>
      </c>
    </row>
    <row r="21" spans="1:9" x14ac:dyDescent="0.3">
      <c r="A21" s="33" t="s">
        <v>30</v>
      </c>
      <c r="B21" s="57">
        <v>0</v>
      </c>
      <c r="C21" s="57">
        <v>0</v>
      </c>
      <c r="D21" s="18">
        <f t="shared" si="4"/>
        <v>0</v>
      </c>
      <c r="E21" s="40">
        <v>0</v>
      </c>
      <c r="F21" s="40">
        <v>0</v>
      </c>
      <c r="G21" s="18">
        <v>0</v>
      </c>
      <c r="H21" s="16">
        <f t="shared" si="2"/>
        <v>0</v>
      </c>
      <c r="I21" s="22">
        <f t="shared" si="3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6">
        <v>515</v>
      </c>
      <c r="C24" s="56">
        <v>224.7910140552776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5">B24-E24</f>
        <v>515</v>
      </c>
      <c r="I24" s="22">
        <f t="shared" ref="I24:I30" si="6">((SQRT((C24/1.645)^2+(F24/1.645)^2)))*1.645</f>
        <v>224.7910140552776</v>
      </c>
    </row>
    <row r="25" spans="1:9" ht="28.8" x14ac:dyDescent="0.3">
      <c r="A25" s="32" t="s">
        <v>25</v>
      </c>
      <c r="B25" s="56">
        <v>166</v>
      </c>
      <c r="C25" s="56">
        <v>103.7834283496166</v>
      </c>
      <c r="D25" s="18">
        <f t="shared" ref="D25:D30" si="7">IF(B25=0,0,B25/B$24)</f>
        <v>0.32233009708737864</v>
      </c>
      <c r="E25" s="40">
        <v>0</v>
      </c>
      <c r="F25" s="40">
        <v>0</v>
      </c>
      <c r="G25" s="18">
        <v>0</v>
      </c>
      <c r="H25" s="16">
        <f t="shared" si="5"/>
        <v>166</v>
      </c>
      <c r="I25" s="22">
        <f t="shared" si="6"/>
        <v>103.7834283496166</v>
      </c>
    </row>
    <row r="26" spans="1:9" ht="28.8" x14ac:dyDescent="0.3">
      <c r="A26" s="32" t="s">
        <v>26</v>
      </c>
      <c r="B26" s="56">
        <v>39</v>
      </c>
      <c r="C26" s="56">
        <v>43.863424398922618</v>
      </c>
      <c r="D26" s="18">
        <f t="shared" si="7"/>
        <v>7.5728155339805828E-2</v>
      </c>
      <c r="E26" s="40">
        <v>0</v>
      </c>
      <c r="F26" s="40">
        <v>0</v>
      </c>
      <c r="G26" s="18">
        <v>0</v>
      </c>
      <c r="H26" s="16">
        <f t="shared" si="5"/>
        <v>39</v>
      </c>
      <c r="I26" s="22">
        <f t="shared" si="6"/>
        <v>43.863424398922618</v>
      </c>
    </row>
    <row r="27" spans="1:9" ht="28.8" x14ac:dyDescent="0.3">
      <c r="A27" s="32" t="s">
        <v>27</v>
      </c>
      <c r="B27" s="56">
        <v>42</v>
      </c>
      <c r="C27" s="56">
        <v>63.28506932918696</v>
      </c>
      <c r="D27" s="18">
        <f t="shared" si="7"/>
        <v>8.155339805825243E-2</v>
      </c>
      <c r="E27" s="40">
        <v>0</v>
      </c>
      <c r="F27" s="40">
        <v>0</v>
      </c>
      <c r="G27" s="18">
        <v>0</v>
      </c>
      <c r="H27" s="16">
        <f t="shared" si="5"/>
        <v>42</v>
      </c>
      <c r="I27" s="22">
        <f t="shared" si="6"/>
        <v>63.28506932918696</v>
      </c>
    </row>
    <row r="28" spans="1:9" ht="28.8" x14ac:dyDescent="0.3">
      <c r="A28" s="32" t="s">
        <v>28</v>
      </c>
      <c r="B28" s="56">
        <v>32</v>
      </c>
      <c r="C28" s="56">
        <v>35.510561809129406</v>
      </c>
      <c r="D28" s="18">
        <f t="shared" si="7"/>
        <v>6.2135922330097085E-2</v>
      </c>
      <c r="E28" s="40">
        <v>0</v>
      </c>
      <c r="F28" s="40">
        <v>0</v>
      </c>
      <c r="G28" s="18">
        <v>0</v>
      </c>
      <c r="H28" s="16">
        <f t="shared" si="5"/>
        <v>32</v>
      </c>
      <c r="I28" s="22">
        <f t="shared" si="6"/>
        <v>35.510561809129406</v>
      </c>
    </row>
    <row r="29" spans="1:9" x14ac:dyDescent="0.3">
      <c r="A29" s="32" t="s">
        <v>22</v>
      </c>
      <c r="B29" s="56">
        <v>67</v>
      </c>
      <c r="C29" s="56">
        <v>95</v>
      </c>
      <c r="D29" s="18">
        <f t="shared" si="7"/>
        <v>0.13009708737864079</v>
      </c>
      <c r="E29" s="40">
        <v>0</v>
      </c>
      <c r="F29" s="40">
        <v>0</v>
      </c>
      <c r="G29" s="18">
        <v>0</v>
      </c>
      <c r="H29" s="16">
        <f t="shared" si="5"/>
        <v>67</v>
      </c>
      <c r="I29" s="22">
        <f t="shared" si="6"/>
        <v>95</v>
      </c>
    </row>
    <row r="30" spans="1:9" x14ac:dyDescent="0.3">
      <c r="A30" s="37" t="s">
        <v>23</v>
      </c>
      <c r="B30" s="56">
        <v>169</v>
      </c>
      <c r="C30" s="56">
        <v>153.44380078712859</v>
      </c>
      <c r="D30" s="18">
        <f t="shared" si="7"/>
        <v>0.32815533980582523</v>
      </c>
      <c r="E30" s="40">
        <v>0</v>
      </c>
      <c r="F30" s="40">
        <v>0</v>
      </c>
      <c r="G30" s="27">
        <v>0</v>
      </c>
      <c r="H30" s="25">
        <f t="shared" si="5"/>
        <v>169</v>
      </c>
      <c r="I30" s="28">
        <f t="shared" si="6"/>
        <v>153.44380078712859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6" t="s">
        <v>38</v>
      </c>
      <c r="B33" s="46"/>
      <c r="C33" s="46"/>
      <c r="D33" s="46"/>
      <c r="E33" s="46"/>
      <c r="F33" s="46"/>
      <c r="G33" s="46"/>
      <c r="H33" s="46"/>
      <c r="I33" s="46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057C5F-9C35-4C56-92E7-6E38198053ED}"/>
</file>

<file path=customXml/itemProps2.xml><?xml version="1.0" encoding="utf-8"?>
<ds:datastoreItem xmlns:ds="http://schemas.openxmlformats.org/officeDocument/2006/customXml" ds:itemID="{AF11586D-06C6-4506-B7C3-3723778BCFFE}"/>
</file>

<file path=customXml/itemProps3.xml><?xml version="1.0" encoding="utf-8"?>
<ds:datastoreItem xmlns:ds="http://schemas.openxmlformats.org/officeDocument/2006/customXml" ds:itemID="{9C66E28D-F473-4584-9DF8-EEDDF9701A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2014-10-15T15:35:40Z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