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2" i="1"/>
  <c r="C12" i="1"/>
  <c r="E8" i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D9" i="7"/>
  <c r="D10" i="7"/>
  <c r="D11" i="7"/>
  <c r="D12" i="7"/>
  <c r="D8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A3" i="5"/>
  <c r="I12" i="7"/>
  <c r="H12" i="7"/>
  <c r="I11" i="7"/>
  <c r="H11" i="7"/>
  <c r="I10" i="7"/>
  <c r="H10" i="7"/>
  <c r="I9" i="7"/>
  <c r="H9" i="7"/>
  <c r="I8" i="7"/>
  <c r="H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<sst xmlns="http://schemas.openxmlformats.org/spreadsheetml/2006/main" count="157" uniqueCount="41">
  <si>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</si>
  <si>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</si>
  <si>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</si>
  <si>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</si>
  <si>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</si>
  <si>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</si>
  <si>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</si>
  <si>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</si>
  <si>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</si>
  <si>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</si>
  <si>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</si>
  <si>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</si>
  <si>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</si>
  <si>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</si>
  <si>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</si>
  <si>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</si>
  <si>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</si>
  <si>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</si>
  <si>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</si>
  <si>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</si>
  <si>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</si>
  <si>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</si>
  <si>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</si>
  <si>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</si>
  <si>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</si>
  <si>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</si>
  <si>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</si>
  <si>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</si>
  <si>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</si>
  <si>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</si>
  <si>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</si>
  <si>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</si>
  <si>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</si>
  <si>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</si>
  <si>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</si>
  <si>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</si>
  <si>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</si>
  <si>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</si>
  <si>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</si>
  <si>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Harford County</t>
  </si>
  <si>
    <t>Occupation Status:***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</si>
</sst>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39</v>
      </c>
      <c r="B3" s="59" t="s">
        <v>8</v>
      </c>
      <c r="C3" s="59"/>
      <c r="D3" s="59"/>
      <c r="E3" s="59"/>
      <c r="F3" s="59"/>
      <c r="G3" s="59"/>
      <c r="H3" s="59"/>
      <c r="I3" s="59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6" t="s">
        <v>0</v>
      </c>
      <c r="C5" s="57"/>
      <c r="D5" s="58"/>
      <c r="E5" s="56" t="s">
        <v>29</v>
      </c>
      <c r="F5" s="57"/>
      <c r="G5" s="58"/>
      <c r="H5" s="56" t="s">
        <v>1</v>
      </c>
      <c r="I5" s="58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7420</v>
      </c>
      <c r="C8" s="17">
        <f>((SQRT((Intra!C8/1.645)^2+(Inter!C8/1.645)^2+(Foreign!C8/1.645)^2))*1.645)</f>
        <v>649.24263569177276</v>
      </c>
      <c r="D8" s="18">
        <f t="shared" ref="D8:D12" si="0">B8/B$8</f>
        <v>1</v>
      </c>
      <c r="E8" s="16">
        <f>Intra!E8+Inter!E8+Foreign!E8</f>
        <v>7260</v>
      </c>
      <c r="F8" s="17">
        <f>((SQRT((Intra!F8/1.645)^2+(Inter!F8/1.645)^2+(Foreign!F8/1.645)^2))*1.645)</f>
        <v>694.74815580899519</v>
      </c>
      <c r="G8" s="18">
        <f>E8/E$8</f>
        <v>1</v>
      </c>
      <c r="H8" s="16">
        <f>Intra!H8+Inter!H8+Foreign!H8</f>
        <v>160</v>
      </c>
      <c r="I8" s="22">
        <f>((SQRT((Intra!I8/1.645)^2+(Inter!I8/1.645)^2+(Foreign!I8/1.645)^2))*1.645)</f>
        <v>950.88958349537097</v>
      </c>
      <c r="K8" s="6"/>
    </row>
    <row r="9" spans="1:11" x14ac:dyDescent="0.3">
      <c r="A9" s="19" t="s">
        <v>13</v>
      </c>
      <c r="B9" s="16">
        <f>Intra!B9+Inter!B9+Foreign!B9</f>
        <v>4656</v>
      </c>
      <c r="C9" s="17">
        <f>((SQRT((Intra!C9/1.645)^2+(Inter!C9/1.645)^2+(Foreign!C9/1.645)^2))*1.645)</f>
        <v>536.52586144565305</v>
      </c>
      <c r="D9" s="18">
        <f t="shared" si="0"/>
        <v>0.62749326145552564</v>
      </c>
      <c r="E9" s="16">
        <f>Intra!E9+Inter!E9+Foreign!E9</f>
        <v>4248</v>
      </c>
      <c r="F9" s="17">
        <f>((SQRT((Intra!F9/1.645)^2+(Inter!F9/1.645)^2+(Foreign!F9/1.645)^2))*1.645)</f>
        <v>572.08565792195827</v>
      </c>
      <c r="G9" s="18">
        <f>E9/E$8</f>
        <v>0.58512396694214874</v>
      </c>
      <c r="H9" s="16">
        <f>Intra!H9+Inter!H9+Foreign!H9</f>
        <v>408</v>
      </c>
      <c r="I9" s="22">
        <f>((SQRT((Intra!I9/1.645)^2+(Inter!I9/1.645)^2+(Foreign!I9/1.645)^2))*1.645)</f>
        <v>784.30988773570868</v>
      </c>
      <c r="K9" s="6"/>
    </row>
    <row r="10" spans="1:11" x14ac:dyDescent="0.3">
      <c r="A10" s="19" t="s">
        <v>14</v>
      </c>
      <c r="B10" s="16">
        <f>Intra!B10+Inter!B10+Foreign!B10</f>
        <v>573</v>
      </c>
      <c r="C10" s="17">
        <f>((SQRT((Intra!C10/1.645)^2+(Inter!C10/1.645)^2+(Foreign!C10/1.645)^2))*1.645)</f>
        <v>173.53962083628051</v>
      </c>
      <c r="D10" s="18">
        <f t="shared" si="0"/>
        <v>7.7223719676549868E-2</v>
      </c>
      <c r="E10" s="16">
        <f>Intra!E10+Inter!E10+Foreign!E10</f>
        <v>445</v>
      </c>
      <c r="F10" s="17">
        <f>((SQRT((Intra!F10/1.645)^2+(Inter!F10/1.645)^2+(Foreign!F10/1.645)^2))*1.645)</f>
        <v>139.28747251637529</v>
      </c>
      <c r="G10" s="18">
        <f>E10/E$8</f>
        <v>6.1294765840220387E-2</v>
      </c>
      <c r="H10" s="16">
        <f>Intra!H10+Inter!H10+Foreign!H10</f>
        <v>128</v>
      </c>
      <c r="I10" s="22">
        <f>((SQRT((Intra!I10/1.645)^2+(Inter!I10/1.645)^2+(Foreign!I10/1.645)^2))*1.645)</f>
        <v>222.52415599210798</v>
      </c>
      <c r="K10" s="6"/>
    </row>
    <row r="11" spans="1:11" x14ac:dyDescent="0.3">
      <c r="A11" s="19" t="s">
        <v>15</v>
      </c>
      <c r="B11" s="16">
        <f>Intra!B11+Inter!B11+Foreign!B11</f>
        <v>220</v>
      </c>
      <c r="C11" s="17">
        <f>((SQRT((Intra!C11/1.645)^2+(Inter!C11/1.645)^2+(Foreign!C11/1.645)^2))*1.645)</f>
        <v>94.915752117338243</v>
      </c>
      <c r="D11" s="18">
        <f t="shared" si="0"/>
        <v>2.9649595687331536E-2</v>
      </c>
      <c r="E11" s="16">
        <f>Intra!E11+Inter!E11+Foreign!E11</f>
        <v>470</v>
      </c>
      <c r="F11" s="17">
        <f>((SQRT((Intra!F11/1.645)^2+(Inter!F11/1.645)^2+(Foreign!F11/1.645)^2))*1.645)</f>
        <v>155.87494987970325</v>
      </c>
      <c r="G11" s="18">
        <f>E11/E$8</f>
        <v>6.4738292011019286E-2</v>
      </c>
      <c r="H11" s="16">
        <f>Intra!H11+Inter!H11+Foreign!H11</f>
        <v>-250</v>
      </c>
      <c r="I11" s="22">
        <f>((SQRT((Intra!I11/1.645)^2+(Inter!I11/1.645)^2+(Foreign!I11/1.645)^2))*1.645)</f>
        <v>182.49931506720787</v>
      </c>
      <c r="K11" s="6"/>
    </row>
    <row r="12" spans="1:11" s="1" customFormat="1" x14ac:dyDescent="0.3">
      <c r="A12" s="20" t="s">
        <v>16</v>
      </c>
      <c r="B12" s="16">
        <f>Intra!B12+Inter!B12+Foreign!B12</f>
        <v>1971</v>
      </c>
      <c r="C12" s="17">
        <f>((SQRT((Intra!C12/1.645)^2+(Inter!C12/1.645)^2+(Foreign!C12/1.645)^2))*1.645)</f>
        <v>307.45894034813819</v>
      </c>
      <c r="D12" s="18">
        <f t="shared" si="0"/>
        <v>0.26563342318059296</v>
      </c>
      <c r="E12" s="16">
        <f>Intra!E12+Inter!E12+Foreign!E12</f>
        <v>2097</v>
      </c>
      <c r="F12" s="17">
        <f>((SQRT((Intra!F12/1.645)^2+(Inter!F12/1.645)^2+(Foreign!F12/1.645)^2))*1.645)</f>
        <v>334.20801905400174</v>
      </c>
      <c r="G12" s="18">
        <f>E12/E$8</f>
        <v>0.28884297520661156</v>
      </c>
      <c r="H12" s="16">
        <f>Intra!H12+Inter!H12+Foreign!H12</f>
        <v>-126</v>
      </c>
      <c r="I12" s="22">
        <f>((SQRT((Intra!I12/1.645)^2+(Inter!I12/1.645)^2+(Foreign!I12/1.645)^2))*1.645)</f>
        <v>454.12112921554308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40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6175</v>
      </c>
      <c r="C15" s="17">
        <f>((SQRT((Intra!C15/1.645)^2+(Inter!C15/1.645)^2+(Foreign!C15/1.645)^2))*1.645)</f>
        <v>570.59004547923894</v>
      </c>
      <c r="D15" s="18">
        <f>B15/B$15</f>
        <v>1</v>
      </c>
      <c r="E15" s="16">
        <f>Intra!E15+Inter!E15+Foreign!E15</f>
        <v>6222</v>
      </c>
      <c r="F15" s="17">
        <f>((SQRT((Intra!F15/1.645)^2+(Inter!F15/1.645)^2+(Foreign!F15/1.645)^2))*1.645)</f>
        <v>596.37572049841197</v>
      </c>
      <c r="G15" s="18">
        <f>E15/E$15</f>
        <v>1</v>
      </c>
      <c r="H15" s="16">
        <f>Intra!H15+Inter!H15+Foreign!H15</f>
        <v>-47</v>
      </c>
      <c r="I15" s="22">
        <f>((SQRT((Intra!I15/1.645)^2+(Inter!I15/1.645)^2+(Foreign!I15/1.645)^2))*1.645)</f>
        <v>825.37082575046225</v>
      </c>
    </row>
    <row r="16" spans="1:11" x14ac:dyDescent="0.3">
      <c r="A16" s="19" t="s">
        <v>17</v>
      </c>
      <c r="B16" s="16">
        <f>Intra!B16+Inter!B16+Foreign!B16</f>
        <v>2597</v>
      </c>
      <c r="C16" s="17">
        <f>((SQRT((Intra!C16/1.645)^2+(Inter!C16/1.645)^2+(Foreign!C16/1.645)^2))*1.645)</f>
        <v>382.20805852310338</v>
      </c>
      <c r="D16" s="18">
        <f>B16/B$15</f>
        <v>0.42056680161943322</v>
      </c>
      <c r="E16" s="16">
        <f>Intra!E16+Inter!E16+Foreign!E16</f>
        <v>1783</v>
      </c>
      <c r="F16" s="17">
        <f>((SQRT((Intra!F16/1.645)^2+(Inter!F16/1.645)^2+(Foreign!F16/1.645)^2))*1.645)</f>
        <v>306.50448610093781</v>
      </c>
      <c r="G16" s="18">
        <f>E16/E$15</f>
        <v>0.28656380585020896</v>
      </c>
      <c r="H16" s="16">
        <f>Intra!H16+Inter!H16+Foreign!H16</f>
        <v>814</v>
      </c>
      <c r="I16" s="22">
        <f>((SQRT((Intra!I16/1.645)^2+(Inter!I16/1.645)^2+(Foreign!I16/1.645)^2))*1.645)</f>
        <v>489.92652510350979</v>
      </c>
    </row>
    <row r="17" spans="1:9" x14ac:dyDescent="0.3">
      <c r="A17" s="19" t="s">
        <v>18</v>
      </c>
      <c r="B17" s="16">
        <f>Intra!B17+Inter!B17+Foreign!B17</f>
        <v>1035</v>
      </c>
      <c r="C17" s="17">
        <f>((SQRT((Intra!C17/1.645)^2+(Inter!C17/1.645)^2+(Foreign!C17/1.645)^2))*1.645)</f>
        <v>223.19274181747039</v>
      </c>
      <c r="D17" s="18">
        <f t="shared" ref="D17:D21" si="1">B17/B$15</f>
        <v>0.16761133603238867</v>
      </c>
      <c r="E17" s="16">
        <f>Intra!E17+Inter!E17+Foreign!E17</f>
        <v>1448</v>
      </c>
      <c r="F17" s="17">
        <f>((SQRT((Intra!F17/1.645)^2+(Inter!F17/1.645)^2+(Foreign!F17/1.645)^2))*1.645)</f>
        <v>298.88292022127996</v>
      </c>
      <c r="G17" s="18">
        <f t="shared" ref="G17:G21" si="2">E17/E$15</f>
        <v>0.23272259723561556</v>
      </c>
      <c r="H17" s="16">
        <f>Intra!H17+Inter!H17+Foreign!H17</f>
        <v>-413</v>
      </c>
      <c r="I17" s="22">
        <f>((SQRT((Intra!I17/1.645)^2+(Inter!I17/1.645)^2+(Foreign!I17/1.645)^2))*1.645)</f>
        <v>373.02278750768028</v>
      </c>
    </row>
    <row r="18" spans="1:9" x14ac:dyDescent="0.3">
      <c r="A18" s="19" t="s">
        <v>19</v>
      </c>
      <c r="B18" s="16">
        <f>Intra!B18+Inter!B18+Foreign!B18</f>
        <v>1358</v>
      </c>
      <c r="C18" s="17">
        <f>((SQRT((Intra!C18/1.645)^2+(Inter!C18/1.645)^2+(Foreign!C18/1.645)^2))*1.645)</f>
        <v>244.57105307047277</v>
      </c>
      <c r="D18" s="18">
        <f t="shared" si="1"/>
        <v>0.21991902834008098</v>
      </c>
      <c r="E18" s="16">
        <f>Intra!E18+Inter!E18+Foreign!E18</f>
        <v>1483</v>
      </c>
      <c r="F18" s="17">
        <f>((SQRT((Intra!F18/1.645)^2+(Inter!F18/1.645)^2+(Foreign!F18/1.645)^2))*1.645)</f>
        <v>297.97986509158636</v>
      </c>
      <c r="G18" s="18">
        <f t="shared" si="2"/>
        <v>0.23834779813564771</v>
      </c>
      <c r="H18" s="16">
        <f>Intra!H18+Inter!H18+Foreign!H18</f>
        <v>-125</v>
      </c>
      <c r="I18" s="22">
        <f>((SQRT((Intra!I18/1.645)^2+(Inter!I18/1.645)^2+(Foreign!I18/1.645)^2))*1.645)</f>
        <v>385.49578467215434</v>
      </c>
    </row>
    <row r="19" spans="1:9" x14ac:dyDescent="0.3">
      <c r="A19" s="20" t="s">
        <v>20</v>
      </c>
      <c r="B19" s="16">
        <f>Intra!B19+Inter!B19+Foreign!B19</f>
        <v>487</v>
      </c>
      <c r="C19" s="17">
        <f>((SQRT((Intra!C19/1.645)^2+(Inter!C19/1.645)^2+(Foreign!C19/1.645)^2))*1.645)</f>
        <v>167.72000476985446</v>
      </c>
      <c r="D19" s="18">
        <f t="shared" si="1"/>
        <v>7.8866396761133606E-2</v>
      </c>
      <c r="E19" s="16">
        <f>Intra!E19+Inter!E19+Foreign!E19</f>
        <v>872</v>
      </c>
      <c r="F19" s="17">
        <f>((SQRT((Intra!F19/1.645)^2+(Inter!F19/1.645)^2+(Foreign!F19/1.645)^2))*1.645)</f>
        <v>227.33015638053826</v>
      </c>
      <c r="G19" s="18">
        <f t="shared" si="2"/>
        <v>0.14014786242365798</v>
      </c>
      <c r="H19" s="16">
        <f>Intra!H19+Inter!H19+Foreign!H19</f>
        <v>-385</v>
      </c>
      <c r="I19" s="22">
        <f>((SQRT((Intra!I19/1.645)^2+(Inter!I19/1.645)^2+(Foreign!I19/1.645)^2))*1.645)</f>
        <v>282.50486721470833</v>
      </c>
    </row>
    <row r="20" spans="1:9" x14ac:dyDescent="0.3">
      <c r="A20" s="20" t="s">
        <v>21</v>
      </c>
      <c r="B20" s="16">
        <f>Intra!B20+Inter!B20+Foreign!B20</f>
        <v>565</v>
      </c>
      <c r="C20" s="17">
        <f>((SQRT((Intra!C20/1.645)^2+(Inter!C20/1.645)^2+(Foreign!C20/1.645)^2))*1.645)</f>
        <v>191.5385078776589</v>
      </c>
      <c r="D20" s="18">
        <f t="shared" si="1"/>
        <v>9.149797570850203E-2</v>
      </c>
      <c r="E20" s="16">
        <f>Intra!E20+Inter!E20+Foreign!E20</f>
        <v>352</v>
      </c>
      <c r="F20" s="17">
        <f>((SQRT((Intra!F20/1.645)^2+(Inter!F20/1.645)^2+(Foreign!F20/1.645)^2))*1.645)</f>
        <v>120.43670536842164</v>
      </c>
      <c r="G20" s="18">
        <f t="shared" si="2"/>
        <v>5.6573449051751851E-2</v>
      </c>
      <c r="H20" s="16">
        <f>Intra!H20+Inter!H20+Foreign!H20</f>
        <v>213</v>
      </c>
      <c r="I20" s="22">
        <f>((SQRT((Intra!I20/1.645)^2+(Inter!I20/1.645)^2+(Foreign!I20/1.645)^2))*1.645)</f>
        <v>226.25649161957764</v>
      </c>
    </row>
    <row r="21" spans="1:9" x14ac:dyDescent="0.3">
      <c r="A21" s="20" t="s">
        <v>30</v>
      </c>
      <c r="B21" s="16">
        <f>Intra!B21+Inter!B21+Foreign!B21</f>
        <v>133</v>
      </c>
      <c r="C21" s="17">
        <f>((SQRT((Intra!C21/1.645)^2+(Inter!C21/1.645)^2+(Foreign!C21/1.645)^2))*1.645)</f>
        <v>71.01408311032398</v>
      </c>
      <c r="D21" s="18">
        <f t="shared" si="1"/>
        <v>2.1538461538461538E-2</v>
      </c>
      <c r="E21" s="16">
        <f>Intra!E21+Inter!E21+Foreign!E21</f>
        <v>284</v>
      </c>
      <c r="F21" s="17">
        <f>((SQRT((Intra!F21/1.645)^2+(Inter!F21/1.645)^2+(Foreign!F21/1.645)^2))*1.645)</f>
        <v>131.95453762565347</v>
      </c>
      <c r="G21" s="18">
        <f t="shared" si="2"/>
        <v>4.5644487303117966E-2</v>
      </c>
      <c r="H21" s="16">
        <f>Intra!H21+Inter!H21+Foreign!H21</f>
        <v>-151</v>
      </c>
      <c r="I21" s="22">
        <f>((SQRT((Intra!I21/1.645)^2+(Inter!I21/1.645)^2+(Foreign!I21/1.645)^2))*1.645)</f>
        <v>149.84992492490613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7420</v>
      </c>
      <c r="C24" s="17">
        <f>((SQRT((Intra!C24/1.645)^2+(Inter!C24/1.645)^2+(Foreign!C24/1.645)^2))*1.645)</f>
        <v>611.8635468795311</v>
      </c>
      <c r="D24" s="18">
        <f>B24/B$24</f>
        <v>1</v>
      </c>
      <c r="E24" s="16">
        <f>Intra!E24+Inter!E24+Foreign!E24</f>
        <v>7260</v>
      </c>
      <c r="F24" s="17">
        <f>((SQRT((Intra!F24/1.645)^2+(Inter!F24/1.645)^2+(Foreign!F24/1.645)^2))*1.645)</f>
        <v>651.95398610638165</v>
      </c>
      <c r="G24" s="18">
        <f>E24/E$24</f>
        <v>1</v>
      </c>
      <c r="H24" s="16">
        <f>Intra!H24+Inter!H24+Foreign!H24</f>
        <v>160</v>
      </c>
      <c r="I24" s="22">
        <f>((SQRT((Intra!I24/1.645)^2+(Inter!I24/1.645)^2+(Foreign!I24/1.645)^2))*1.645)</f>
        <v>894.10346157477784</v>
      </c>
    </row>
    <row r="25" spans="1:9" ht="28.8" x14ac:dyDescent="0.3">
      <c r="A25" s="19" t="s">
        <v>25</v>
      </c>
      <c r="B25" s="16">
        <f>Intra!B25+Inter!B25+Foreign!B25</f>
        <v>3306</v>
      </c>
      <c r="C25" s="17">
        <f>((SQRT((Intra!C25/1.645)^2+(Inter!C25/1.645)^2+(Foreign!C25/1.645)^2))*1.645)</f>
        <v>411.75842432183458</v>
      </c>
      <c r="D25" s="18">
        <f t="shared" ref="D25:D30" si="3">B25/B$24</f>
        <v>0.44555256064690024</v>
      </c>
      <c r="E25" s="16">
        <f>Intra!E25+Inter!E25+Foreign!E25</f>
        <v>3340</v>
      </c>
      <c r="F25" s="17">
        <f>((SQRT((Intra!F25/1.645)^2+(Inter!F25/1.645)^2+(Foreign!F25/1.645)^2))*1.645)</f>
        <v>487.96106402048105</v>
      </c>
      <c r="G25" s="18">
        <f t="shared" ref="G25:G30" si="4">E25/E$24</f>
        <v>0.46005509641873277</v>
      </c>
      <c r="H25" s="16">
        <f>Intra!H25+Inter!H25+Foreign!H25</f>
        <v>-34</v>
      </c>
      <c r="I25" s="22">
        <f>((SQRT((Intra!I25/1.645)^2+(Inter!I25/1.645)^2+(Foreign!I25/1.645)^2))*1.645)</f>
        <v>638.47552811364676</v>
      </c>
    </row>
    <row r="26" spans="1:9" ht="28.8" x14ac:dyDescent="0.3">
      <c r="A26" s="19" t="s">
        <v>26</v>
      </c>
      <c r="B26" s="16">
        <f>Intra!B26+Inter!B26+Foreign!B26</f>
        <v>439</v>
      </c>
      <c r="C26" s="17">
        <f>((SQRT((Intra!C26/1.645)^2+(Inter!C26/1.645)^2+(Foreign!C26/1.645)^2))*1.645)</f>
        <v>150.14992507490638</v>
      </c>
      <c r="D26" s="18">
        <f t="shared" si="3"/>
        <v>5.9164420485175201E-2</v>
      </c>
      <c r="E26" s="16">
        <f>Intra!E26+Inter!E26+Foreign!E26</f>
        <v>557</v>
      </c>
      <c r="F26" s="17">
        <f>((SQRT((Intra!F26/1.645)^2+(Inter!F26/1.645)^2+(Foreign!F26/1.645)^2))*1.645)</f>
        <v>172.45869070591948</v>
      </c>
      <c r="G26" s="18">
        <f t="shared" si="4"/>
        <v>7.672176308539945E-2</v>
      </c>
      <c r="H26" s="16">
        <f>Intra!H26+Inter!H26+Foreign!H26</f>
        <v>-118</v>
      </c>
      <c r="I26" s="22">
        <f>((SQRT((Intra!I26/1.645)^2+(Inter!I26/1.645)^2+(Foreign!I26/1.645)^2))*1.645)</f>
        <v>228.66350823863431</v>
      </c>
    </row>
    <row r="27" spans="1:9" ht="28.8" x14ac:dyDescent="0.3">
      <c r="A27" s="19" t="s">
        <v>27</v>
      </c>
      <c r="B27" s="16">
        <f>Intra!B27+Inter!B27+Foreign!B27</f>
        <v>967</v>
      </c>
      <c r="C27" s="17">
        <f>((SQRT((Intra!C27/1.645)^2+(Inter!C27/1.645)^2+(Foreign!C27/1.645)^2))*1.645)</f>
        <v>212.30167215544958</v>
      </c>
      <c r="D27" s="18">
        <f t="shared" si="3"/>
        <v>0.1303234501347709</v>
      </c>
      <c r="E27" s="16">
        <f>Intra!E27+Inter!E27+Foreign!E27</f>
        <v>1029</v>
      </c>
      <c r="F27" s="17">
        <f>((SQRT((Intra!F27/1.645)^2+(Inter!F27/1.645)^2+(Foreign!F27/1.645)^2))*1.645)</f>
        <v>215.15110968805155</v>
      </c>
      <c r="G27" s="18">
        <f t="shared" si="4"/>
        <v>0.14173553719008264</v>
      </c>
      <c r="H27" s="16">
        <f>Intra!H27+Inter!H27+Foreign!H27</f>
        <v>-62</v>
      </c>
      <c r="I27" s="22">
        <f>((SQRT((Intra!I27/1.645)^2+(Inter!I27/1.645)^2+(Foreign!I27/1.645)^2))*1.645)</f>
        <v>302.26147620892743</v>
      </c>
    </row>
    <row r="28" spans="1:9" ht="28.8" x14ac:dyDescent="0.3">
      <c r="A28" s="19" t="s">
        <v>28</v>
      </c>
      <c r="B28" s="16">
        <f>Intra!B28+Inter!B28+Foreign!B28</f>
        <v>943</v>
      </c>
      <c r="C28" s="17">
        <f>((SQRT((Intra!C28/1.645)^2+(Inter!C28/1.645)^2+(Foreign!C28/1.645)^2))*1.645)</f>
        <v>215.99999999999997</v>
      </c>
      <c r="D28" s="18">
        <f t="shared" si="3"/>
        <v>0.12708894878706201</v>
      </c>
      <c r="E28" s="16">
        <f>Intra!E28+Inter!E28+Foreign!E28</f>
        <v>973</v>
      </c>
      <c r="F28" s="17">
        <f>((SQRT((Intra!F28/1.645)^2+(Inter!F28/1.645)^2+(Foreign!F28/1.645)^2))*1.645)</f>
        <v>199.23604091629608</v>
      </c>
      <c r="G28" s="18">
        <f t="shared" si="4"/>
        <v>0.13402203856749312</v>
      </c>
      <c r="H28" s="16">
        <f>Intra!H28+Inter!H28+Foreign!H28</f>
        <v>-30</v>
      </c>
      <c r="I28" s="22">
        <f>((SQRT((Intra!I28/1.645)^2+(Inter!I28/1.645)^2+(Foreign!I28/1.645)^2))*1.645)</f>
        <v>293.85540662033088</v>
      </c>
    </row>
    <row r="29" spans="1:9" x14ac:dyDescent="0.3">
      <c r="A29" s="19" t="s">
        <v>22</v>
      </c>
      <c r="B29" s="16">
        <f>Intra!B29+Inter!B29+Foreign!B29</f>
        <v>632</v>
      </c>
      <c r="C29" s="17">
        <f>((SQRT((Intra!C29/1.645)^2+(Inter!C29/1.645)^2+(Foreign!C29/1.645)^2))*1.645)</f>
        <v>166.10839834276894</v>
      </c>
      <c r="D29" s="18">
        <f t="shared" si="3"/>
        <v>8.5175202156334229E-2</v>
      </c>
      <c r="E29" s="16">
        <f>Intra!E29+Inter!E29+Foreign!E29</f>
        <v>449</v>
      </c>
      <c r="F29" s="17">
        <f>((SQRT((Intra!F29/1.645)^2+(Inter!F29/1.645)^2+(Foreign!F29/1.645)^2))*1.645)</f>
        <v>158.8238017426859</v>
      </c>
      <c r="G29" s="18">
        <f t="shared" si="4"/>
        <v>6.1845730027548208E-2</v>
      </c>
      <c r="H29" s="16">
        <f>Intra!H29+Inter!H29+Foreign!H29</f>
        <v>183</v>
      </c>
      <c r="I29" s="22">
        <f>((SQRT((Intra!I29/1.645)^2+(Inter!I29/1.645)^2+(Foreign!I29/1.645)^2))*1.645)</f>
        <v>229.81949438635533</v>
      </c>
    </row>
    <row r="30" spans="1:9" x14ac:dyDescent="0.3">
      <c r="A30" s="24" t="s">
        <v>23</v>
      </c>
      <c r="B30" s="25">
        <f>Intra!B30+Inter!B30+Foreign!B30</f>
        <v>1133</v>
      </c>
      <c r="C30" s="26">
        <f>((SQRT((Intra!C30/1.645)^2+(Inter!C30/1.645)^2+(Foreign!C30/1.645)^2))*1.645)</f>
        <v>250.93226177596216</v>
      </c>
      <c r="D30" s="27">
        <f t="shared" si="3"/>
        <v>0.15269541778975743</v>
      </c>
      <c r="E30" s="25">
        <f>Intra!E30+Inter!E30+Foreign!E30</f>
        <v>912</v>
      </c>
      <c r="F30" s="26">
        <f>((SQRT((Intra!F30/1.645)^2+(Inter!F30/1.645)^2+(Foreign!F30/1.645)^2))*1.645)</f>
        <v>214.44346574330496</v>
      </c>
      <c r="G30" s="27">
        <f t="shared" si="4"/>
        <v>0.12561983471074381</v>
      </c>
      <c r="H30" s="25">
        <f>Intra!H30+Inter!H30+Foreign!H30</f>
        <v>221</v>
      </c>
      <c r="I30" s="28">
        <f>((SQRT((Intra!I30/1.645)^2+(Inter!I30/1.645)^2+(Foreign!I30/1.645)^2))*1.645)</f>
        <v>330.08029326210919</v>
      </c>
    </row>
    <row r="32" spans="1:9" x14ac:dyDescent="0.3">
      <c r="A32" s="7" t="s">
        <v>6</v>
      </c>
    </row>
    <row r="33" spans="1:9" ht="28.8" customHeight="1" x14ac:dyDescent="0.3">
      <c r="A33" s="60" t="s">
        <v>37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ht="15.6" x14ac:dyDescent="0.3">
      <c r="A3" s="2" t="str">
        <f>Total!A3</f>
        <v>Harford County</v>
      </c>
      <c r="B3" s="62" t="s">
        <v>9</v>
      </c>
      <c r="C3" s="62"/>
      <c r="D3" s="62"/>
      <c r="E3" s="62"/>
      <c r="F3" s="62"/>
      <c r="G3" s="62"/>
      <c r="H3" s="62"/>
      <c r="I3" s="62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6" t="s">
        <v>0</v>
      </c>
      <c r="C5" s="57"/>
      <c r="D5" s="58"/>
      <c r="E5" s="56" t="s">
        <v>36</v>
      </c>
      <c r="F5" s="57"/>
      <c r="G5" s="58"/>
      <c r="H5" s="56" t="s">
        <v>1</v>
      </c>
      <c r="I5" s="58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1">
        <v>4184</v>
      </c>
      <c r="C8" s="41">
        <v>508.6659021400983</v>
      </c>
      <c r="D8" s="18">
        <f t="shared" ref="D8:D12" si="0">B8/B$8</f>
        <v>1</v>
      </c>
      <c r="E8" s="42">
        <v>4281</v>
      </c>
      <c r="F8" s="42">
        <v>549.6344239583251</v>
      </c>
      <c r="G8" s="18">
        <f t="shared" ref="G8:G12" si="1">E8/E$8</f>
        <v>1</v>
      </c>
      <c r="H8" s="34">
        <f t="shared" ref="H8:H12" si="2">B8-E8</f>
        <v>-97</v>
      </c>
      <c r="I8" s="35">
        <f>((SQRT((C8/1.645)^2+(F8/1.645)^2)))*1.645</f>
        <v>748.89184799942905</v>
      </c>
    </row>
    <row r="9" spans="1:9" x14ac:dyDescent="0.3">
      <c r="A9" s="32" t="s">
        <v>13</v>
      </c>
      <c r="B9" s="41">
        <v>2849</v>
      </c>
      <c r="C9" s="41">
        <v>438.27616864255816</v>
      </c>
      <c r="D9" s="18">
        <f t="shared" si="0"/>
        <v>0.6809273422562141</v>
      </c>
      <c r="E9" s="42">
        <v>2803</v>
      </c>
      <c r="F9" s="42">
        <v>473.17544314978971</v>
      </c>
      <c r="G9" s="18">
        <f t="shared" si="1"/>
        <v>0.65475356225181036</v>
      </c>
      <c r="H9" s="34">
        <f t="shared" si="2"/>
        <v>46</v>
      </c>
      <c r="I9" s="35">
        <f t="shared" ref="I9:I12" si="3">((SQRT((C9/1.645)^2+(F9/1.645)^2)))*1.645</f>
        <v>644.96589057096651</v>
      </c>
    </row>
    <row r="10" spans="1:9" x14ac:dyDescent="0.3">
      <c r="A10" s="32" t="s">
        <v>14</v>
      </c>
      <c r="B10" s="41">
        <v>300</v>
      </c>
      <c r="C10" s="41">
        <v>137.66263109500704</v>
      </c>
      <c r="D10" s="18">
        <f t="shared" si="0"/>
        <v>7.1701720841300193E-2</v>
      </c>
      <c r="E10" s="42">
        <v>265</v>
      </c>
      <c r="F10" s="42">
        <v>109.19249058428881</v>
      </c>
      <c r="G10" s="18">
        <f t="shared" si="1"/>
        <v>6.1901424900724131E-2</v>
      </c>
      <c r="H10" s="34">
        <f t="shared" si="2"/>
        <v>35</v>
      </c>
      <c r="I10" s="35">
        <f t="shared" si="3"/>
        <v>175.70998833304839</v>
      </c>
    </row>
    <row r="11" spans="1:9" x14ac:dyDescent="0.3">
      <c r="A11" s="32" t="s">
        <v>15</v>
      </c>
      <c r="B11" s="41">
        <v>24</v>
      </c>
      <c r="C11" s="41">
        <v>28.999999999999996</v>
      </c>
      <c r="D11" s="18">
        <f t="shared" si="0"/>
        <v>5.7361376673040155E-3</v>
      </c>
      <c r="E11" s="42">
        <v>79</v>
      </c>
      <c r="F11" s="42">
        <v>70.021425292548841</v>
      </c>
      <c r="G11" s="18">
        <f t="shared" si="1"/>
        <v>1.8453632328895117E-2</v>
      </c>
      <c r="H11" s="34">
        <f t="shared" si="2"/>
        <v>-55</v>
      </c>
      <c r="I11" s="35">
        <f t="shared" si="3"/>
        <v>75.789181285985663</v>
      </c>
    </row>
    <row r="12" spans="1:9" x14ac:dyDescent="0.3">
      <c r="A12" s="33" t="s">
        <v>16</v>
      </c>
      <c r="B12" s="41">
        <v>1011</v>
      </c>
      <c r="C12" s="41">
        <v>216.47863635934149</v>
      </c>
      <c r="D12" s="18">
        <f t="shared" si="0"/>
        <v>0.24163479923518164</v>
      </c>
      <c r="E12" s="42">
        <v>1134</v>
      </c>
      <c r="F12" s="42">
        <v>247.74381929727326</v>
      </c>
      <c r="G12" s="18">
        <f t="shared" si="1"/>
        <v>0.26489138051857042</v>
      </c>
      <c r="H12" s="34">
        <f t="shared" si="2"/>
        <v>-123</v>
      </c>
      <c r="I12" s="35">
        <f t="shared" si="3"/>
        <v>328.99848023965092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2">
        <v>3582</v>
      </c>
      <c r="C15" s="52">
        <v>452.1470999575248</v>
      </c>
      <c r="D15" s="18">
        <f>B15/B$15</f>
        <v>1</v>
      </c>
      <c r="E15" s="53">
        <v>3611</v>
      </c>
      <c r="F15" s="53">
        <v>449.12804410323793</v>
      </c>
      <c r="G15" s="18">
        <f>E15/E$15</f>
        <v>1</v>
      </c>
      <c r="H15" s="16">
        <f t="shared" ref="H15:H21" si="4">B15-E15</f>
        <v>-29</v>
      </c>
      <c r="I15" s="35">
        <f t="shared" ref="I15:I21" si="5">((SQRT((C15/1.645)^2+(F15/1.645)^2)))*1.645</f>
        <v>637.30134159595173</v>
      </c>
    </row>
    <row r="16" spans="1:9" x14ac:dyDescent="0.3">
      <c r="A16" s="32" t="s">
        <v>17</v>
      </c>
      <c r="B16" s="52">
        <v>1428</v>
      </c>
      <c r="C16" s="52">
        <v>302.84484476378327</v>
      </c>
      <c r="D16" s="18">
        <f>B16/B$15</f>
        <v>0.39865996649916247</v>
      </c>
      <c r="E16" s="53">
        <v>1016</v>
      </c>
      <c r="F16" s="53">
        <v>205.11703976023057</v>
      </c>
      <c r="G16" s="18">
        <f>E16/E$15</f>
        <v>0.28136250346164499</v>
      </c>
      <c r="H16" s="16">
        <f t="shared" si="4"/>
        <v>412</v>
      </c>
      <c r="I16" s="35">
        <f t="shared" si="5"/>
        <v>365.77041979908654</v>
      </c>
    </row>
    <row r="17" spans="1:9" x14ac:dyDescent="0.3">
      <c r="A17" s="32" t="s">
        <v>18</v>
      </c>
      <c r="B17" s="52">
        <v>708</v>
      </c>
      <c r="C17" s="52">
        <v>193.95618061820045</v>
      </c>
      <c r="D17" s="18">
        <f t="shared" ref="D17:D21" si="6">B17/B$15</f>
        <v>0.19765494137353434</v>
      </c>
      <c r="E17" s="53">
        <v>796</v>
      </c>
      <c r="F17" s="53">
        <v>223.06277143441037</v>
      </c>
      <c r="G17" s="18">
        <f t="shared" ref="G17:G21" si="7">E17/E$15</f>
        <v>0.2204375519246746</v>
      </c>
      <c r="H17" s="16">
        <f t="shared" si="4"/>
        <v>-88</v>
      </c>
      <c r="I17" s="35">
        <f t="shared" si="5"/>
        <v>295.5943165894771</v>
      </c>
    </row>
    <row r="18" spans="1:9" x14ac:dyDescent="0.3">
      <c r="A18" s="32" t="s">
        <v>19</v>
      </c>
      <c r="B18" s="52">
        <v>768</v>
      </c>
      <c r="C18" s="52">
        <v>179.67192323788379</v>
      </c>
      <c r="D18" s="18">
        <f t="shared" si="6"/>
        <v>0.21440536013400335</v>
      </c>
      <c r="E18" s="53">
        <v>1007</v>
      </c>
      <c r="F18" s="53">
        <v>256.40592816859754</v>
      </c>
      <c r="G18" s="18">
        <f t="shared" si="7"/>
        <v>0.27887011908058712</v>
      </c>
      <c r="H18" s="16">
        <f t="shared" si="4"/>
        <v>-239</v>
      </c>
      <c r="I18" s="35">
        <f t="shared" si="5"/>
        <v>313.0910410727206</v>
      </c>
    </row>
    <row r="19" spans="1:9" x14ac:dyDescent="0.3">
      <c r="A19" s="33" t="s">
        <v>20</v>
      </c>
      <c r="B19" s="52">
        <v>333</v>
      </c>
      <c r="C19" s="52">
        <v>150.50249167372613</v>
      </c>
      <c r="D19" s="18">
        <f t="shared" si="6"/>
        <v>9.2964824120603015E-2</v>
      </c>
      <c r="E19" s="53">
        <v>482</v>
      </c>
      <c r="F19" s="53">
        <v>174.34735443934903</v>
      </c>
      <c r="G19" s="18">
        <f t="shared" si="7"/>
        <v>0.13348103018554416</v>
      </c>
      <c r="H19" s="16">
        <f t="shared" si="4"/>
        <v>-149</v>
      </c>
      <c r="I19" s="35">
        <f t="shared" si="5"/>
        <v>230.32151440974854</v>
      </c>
    </row>
    <row r="20" spans="1:9" x14ac:dyDescent="0.3">
      <c r="A20" s="33" t="s">
        <v>21</v>
      </c>
      <c r="B20" s="52">
        <v>321</v>
      </c>
      <c r="C20" s="52">
        <v>139.02877400020472</v>
      </c>
      <c r="D20" s="18">
        <f t="shared" si="6"/>
        <v>8.9614740368509208E-2</v>
      </c>
      <c r="E20" s="53">
        <v>221</v>
      </c>
      <c r="F20" s="53">
        <v>90.210864090751301</v>
      </c>
      <c r="G20" s="18">
        <f t="shared" si="7"/>
        <v>6.1201883134865687E-2</v>
      </c>
      <c r="H20" s="16">
        <f t="shared" si="4"/>
        <v>100</v>
      </c>
      <c r="I20" s="35">
        <f t="shared" si="5"/>
        <v>165.731710906513</v>
      </c>
    </row>
    <row r="21" spans="1:9" x14ac:dyDescent="0.3">
      <c r="A21" s="33" t="s">
        <v>30</v>
      </c>
      <c r="B21" s="52">
        <v>24</v>
      </c>
      <c r="C21" s="52">
        <v>28.999999999999996</v>
      </c>
      <c r="D21" s="18">
        <f t="shared" si="6"/>
        <v>6.7001675041876048E-3</v>
      </c>
      <c r="E21" s="53">
        <v>89</v>
      </c>
      <c r="F21" s="53">
        <v>74.87990384609212</v>
      </c>
      <c r="G21" s="18">
        <f t="shared" si="7"/>
        <v>2.4646912212683468E-2</v>
      </c>
      <c r="H21" s="16">
        <f t="shared" si="4"/>
        <v>-65</v>
      </c>
      <c r="I21" s="35">
        <f t="shared" si="5"/>
        <v>80.299439599538928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48">
        <v>4184</v>
      </c>
      <c r="C24" s="48">
        <v>476.25203411639103</v>
      </c>
      <c r="D24" s="18">
        <f>B24/B$24</f>
        <v>1</v>
      </c>
      <c r="E24" s="49">
        <v>4281</v>
      </c>
      <c r="F24" s="49">
        <v>506.73661797821558</v>
      </c>
      <c r="G24" s="18">
        <f>E24/E$24</f>
        <v>1</v>
      </c>
      <c r="H24" s="16">
        <f t="shared" ref="H24:H30" si="8">B24-E24</f>
        <v>-97</v>
      </c>
      <c r="I24" s="35">
        <f t="shared" ref="I24:I30" si="9">((SQRT((C24/1.645)^2+(F24/1.645)^2)))*1.645</f>
        <v>695.41210803379033</v>
      </c>
    </row>
    <row r="25" spans="1:9" ht="28.8" x14ac:dyDescent="0.3">
      <c r="A25" s="32" t="s">
        <v>25</v>
      </c>
      <c r="B25" s="48">
        <v>2031</v>
      </c>
      <c r="C25" s="48">
        <v>337.75730932135281</v>
      </c>
      <c r="D25" s="18">
        <f t="shared" ref="D25:D30" si="10">B25/B$24</f>
        <v>0.48542065009560231</v>
      </c>
      <c r="E25" s="49">
        <v>2028</v>
      </c>
      <c r="F25" s="49">
        <v>389.75633413711188</v>
      </c>
      <c r="G25" s="18">
        <f t="shared" ref="G25:G30" si="11">E25/E$24</f>
        <v>0.47372109320252276</v>
      </c>
      <c r="H25" s="16">
        <f t="shared" si="8"/>
        <v>3</v>
      </c>
      <c r="I25" s="35">
        <f t="shared" si="9"/>
        <v>515.74218365380978</v>
      </c>
    </row>
    <row r="26" spans="1:9" ht="28.8" x14ac:dyDescent="0.3">
      <c r="A26" s="32" t="s">
        <v>26</v>
      </c>
      <c r="B26" s="48">
        <v>301</v>
      </c>
      <c r="C26" s="48">
        <v>129.34450123604017</v>
      </c>
      <c r="D26" s="18">
        <f t="shared" si="10"/>
        <v>7.1940726577437858E-2</v>
      </c>
      <c r="E26" s="49">
        <v>450</v>
      </c>
      <c r="F26" s="49">
        <v>158.67261893597143</v>
      </c>
      <c r="G26" s="18">
        <f t="shared" si="11"/>
        <v>0.1051156271899089</v>
      </c>
      <c r="H26" s="16">
        <f t="shared" si="8"/>
        <v>-149</v>
      </c>
      <c r="I26" s="35">
        <f t="shared" si="9"/>
        <v>204.71199280941016</v>
      </c>
    </row>
    <row r="27" spans="1:9" ht="28.8" x14ac:dyDescent="0.3">
      <c r="A27" s="32" t="s">
        <v>27</v>
      </c>
      <c r="B27" s="48">
        <v>368</v>
      </c>
      <c r="C27" s="48">
        <v>136.50274722510167</v>
      </c>
      <c r="D27" s="18">
        <f t="shared" si="10"/>
        <v>8.7954110898661564E-2</v>
      </c>
      <c r="E27" s="49">
        <v>484</v>
      </c>
      <c r="F27" s="49">
        <v>133.37915879176927</v>
      </c>
      <c r="G27" s="18">
        <f t="shared" si="11"/>
        <v>0.11305769679981313</v>
      </c>
      <c r="H27" s="16">
        <f t="shared" si="8"/>
        <v>-116</v>
      </c>
      <c r="I27" s="35">
        <f t="shared" si="9"/>
        <v>190.84810714282708</v>
      </c>
    </row>
    <row r="28" spans="1:9" ht="28.8" x14ac:dyDescent="0.3">
      <c r="A28" s="32" t="s">
        <v>28</v>
      </c>
      <c r="B28" s="48">
        <v>496</v>
      </c>
      <c r="C28" s="48">
        <v>161.76835290006511</v>
      </c>
      <c r="D28" s="18">
        <f t="shared" si="10"/>
        <v>0.11854684512428298</v>
      </c>
      <c r="E28" s="49">
        <v>463</v>
      </c>
      <c r="F28" s="49">
        <v>134.8443547205444</v>
      </c>
      <c r="G28" s="18">
        <f t="shared" si="11"/>
        <v>0.10815230086428404</v>
      </c>
      <c r="H28" s="16">
        <f t="shared" si="8"/>
        <v>33</v>
      </c>
      <c r="I28" s="35">
        <f t="shared" si="9"/>
        <v>210.59914529741093</v>
      </c>
    </row>
    <row r="29" spans="1:9" x14ac:dyDescent="0.3">
      <c r="A29" s="32" t="s">
        <v>22</v>
      </c>
      <c r="B29" s="48">
        <v>394</v>
      </c>
      <c r="C29" s="48">
        <v>131.89389675038038</v>
      </c>
      <c r="D29" s="18">
        <f t="shared" si="10"/>
        <v>9.4168260038240914E-2</v>
      </c>
      <c r="E29" s="49">
        <v>234</v>
      </c>
      <c r="F29" s="49">
        <v>107.61505470890214</v>
      </c>
      <c r="G29" s="18">
        <f t="shared" si="11"/>
        <v>5.4660126138752631E-2</v>
      </c>
      <c r="H29" s="16">
        <f t="shared" si="8"/>
        <v>160</v>
      </c>
      <c r="I29" s="35">
        <f t="shared" si="9"/>
        <v>170.22631993907405</v>
      </c>
    </row>
    <row r="30" spans="1:9" x14ac:dyDescent="0.3">
      <c r="A30" s="37" t="s">
        <v>23</v>
      </c>
      <c r="B30" s="48">
        <v>594</v>
      </c>
      <c r="C30" s="48">
        <v>183.86951895297926</v>
      </c>
      <c r="D30" s="27">
        <f t="shared" si="10"/>
        <v>0.14196940726577437</v>
      </c>
      <c r="E30" s="49">
        <v>622</v>
      </c>
      <c r="F30" s="49">
        <v>179.27911200137063</v>
      </c>
      <c r="G30" s="27">
        <f t="shared" si="11"/>
        <v>0.14529315580471852</v>
      </c>
      <c r="H30" s="25">
        <f t="shared" si="8"/>
        <v>-28</v>
      </c>
      <c r="I30" s="35">
        <f t="shared" si="9"/>
        <v>256.80537377555015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60" t="s">
        <v>38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ht="15.6" x14ac:dyDescent="0.3">
      <c r="A3" s="2" t="str">
        <f>Intra!A3</f>
        <v>Harford County</v>
      </c>
      <c r="B3" s="59" t="s">
        <v>10</v>
      </c>
      <c r="C3" s="59"/>
      <c r="D3" s="59"/>
      <c r="E3" s="59"/>
      <c r="F3" s="59"/>
      <c r="G3" s="59"/>
      <c r="H3" s="59"/>
      <c r="I3" s="59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6" t="s">
        <v>0</v>
      </c>
      <c r="C5" s="57"/>
      <c r="D5" s="58"/>
      <c r="E5" s="56" t="s">
        <v>29</v>
      </c>
      <c r="F5" s="57"/>
      <c r="G5" s="58"/>
      <c r="H5" s="56" t="s">
        <v>1</v>
      </c>
      <c r="I5" s="58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3">
        <v>2783</v>
      </c>
      <c r="C8" s="43">
        <v>380.88843510928496</v>
      </c>
      <c r="D8" s="18">
        <f t="shared" ref="D8" si="0">B8/B$8</f>
        <v>1</v>
      </c>
      <c r="E8" s="44">
        <v>2979</v>
      </c>
      <c r="F8" s="44">
        <v>424.94352565958695</v>
      </c>
      <c r="G8" s="18">
        <f t="shared" ref="G8" si="1">E8/E$8</f>
        <v>1</v>
      </c>
      <c r="H8" s="34">
        <f t="shared" ref="H8:H12" si="2">B8-E8</f>
        <v>-196</v>
      </c>
      <c r="I8" s="35">
        <f t="shared" ref="I8:I12" si="3">((SQRT((C8/1.645)^2+(F8/1.645)^2)))*1.645</f>
        <v>570.66014404372072</v>
      </c>
    </row>
    <row r="9" spans="1:9" x14ac:dyDescent="0.3">
      <c r="A9" s="32" t="s">
        <v>13</v>
      </c>
      <c r="B9" s="43">
        <v>1615</v>
      </c>
      <c r="C9" s="43">
        <v>296.2448311785372</v>
      </c>
      <c r="D9" s="18">
        <f>B9/B$8</f>
        <v>0.58030901904419696</v>
      </c>
      <c r="E9" s="44">
        <v>1445</v>
      </c>
      <c r="F9" s="44">
        <v>321.53848914243531</v>
      </c>
      <c r="G9" s="18">
        <f>E9/E$8</f>
        <v>0.48506210137630079</v>
      </c>
      <c r="H9" s="34">
        <f t="shared" si="2"/>
        <v>170</v>
      </c>
      <c r="I9" s="35">
        <f t="shared" si="3"/>
        <v>437.20475752214776</v>
      </c>
    </row>
    <row r="10" spans="1:9" x14ac:dyDescent="0.3">
      <c r="A10" s="32" t="s">
        <v>14</v>
      </c>
      <c r="B10" s="43">
        <v>207</v>
      </c>
      <c r="C10" s="43">
        <v>90.801982357215095</v>
      </c>
      <c r="D10" s="18">
        <f>B10/B$8</f>
        <v>7.43801652892562E-2</v>
      </c>
      <c r="E10" s="44">
        <v>180</v>
      </c>
      <c r="F10" s="44">
        <v>86.475430036513842</v>
      </c>
      <c r="G10" s="18">
        <f>E10/E$8</f>
        <v>6.0422960725075532E-2</v>
      </c>
      <c r="H10" s="34">
        <f t="shared" si="2"/>
        <v>27</v>
      </c>
      <c r="I10" s="35">
        <f t="shared" si="3"/>
        <v>125.3913872640382</v>
      </c>
    </row>
    <row r="11" spans="1:9" x14ac:dyDescent="0.3">
      <c r="A11" s="32" t="s">
        <v>15</v>
      </c>
      <c r="B11" s="43">
        <v>176</v>
      </c>
      <c r="C11" s="43">
        <v>87.309793265131489</v>
      </c>
      <c r="D11" s="18">
        <f>B11/B$8</f>
        <v>6.3241106719367585E-2</v>
      </c>
      <c r="E11" s="44">
        <v>391</v>
      </c>
      <c r="F11" s="44">
        <v>139.26234236145822</v>
      </c>
      <c r="G11" s="18">
        <f>E11/E$8</f>
        <v>0.13125209801946963</v>
      </c>
      <c r="H11" s="34">
        <f t="shared" si="2"/>
        <v>-215</v>
      </c>
      <c r="I11" s="35">
        <f t="shared" si="3"/>
        <v>164.36848846418221</v>
      </c>
    </row>
    <row r="12" spans="1:9" x14ac:dyDescent="0.3">
      <c r="A12" s="33" t="s">
        <v>16</v>
      </c>
      <c r="B12" s="43">
        <v>785</v>
      </c>
      <c r="C12" s="43">
        <v>203.58536293162138</v>
      </c>
      <c r="D12" s="18">
        <f>B12/B$8</f>
        <v>0.28206970894717931</v>
      </c>
      <c r="E12" s="44">
        <v>963</v>
      </c>
      <c r="F12" s="44">
        <v>224.3167403472153</v>
      </c>
      <c r="G12" s="18">
        <f>E12/E$8</f>
        <v>0.32326283987915405</v>
      </c>
      <c r="H12" s="34">
        <f t="shared" si="2"/>
        <v>-178</v>
      </c>
      <c r="I12" s="35">
        <f t="shared" si="3"/>
        <v>302.92738403782516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4">
        <v>2262</v>
      </c>
      <c r="C15" s="54">
        <v>327.97865784224439</v>
      </c>
      <c r="D15" s="18">
        <f>B15/B$15</f>
        <v>1</v>
      </c>
      <c r="E15" s="55">
        <v>2611</v>
      </c>
      <c r="F15" s="55">
        <v>392.3620776782588</v>
      </c>
      <c r="G15" s="18">
        <f>E15/E$15</f>
        <v>1</v>
      </c>
      <c r="H15" s="16">
        <f t="shared" ref="H15:H21" si="4">B15-E15</f>
        <v>-349</v>
      </c>
      <c r="I15" s="22">
        <f t="shared" ref="I15:I21" si="5">((SQRT((C15/1.645)^2+(F15/1.645)^2)))*1.645</f>
        <v>511.38830647561741</v>
      </c>
    </row>
    <row r="16" spans="1:9" x14ac:dyDescent="0.3">
      <c r="A16" s="32" t="s">
        <v>17</v>
      </c>
      <c r="B16" s="54">
        <v>1001</v>
      </c>
      <c r="C16" s="54">
        <v>214.91393626286782</v>
      </c>
      <c r="D16" s="18">
        <f>B16/B$15</f>
        <v>0.44252873563218392</v>
      </c>
      <c r="E16" s="55">
        <v>767</v>
      </c>
      <c r="F16" s="55">
        <v>227.75425352778811</v>
      </c>
      <c r="G16" s="18">
        <f>E16/E$15</f>
        <v>0.29375718115664495</v>
      </c>
      <c r="H16" s="16">
        <f t="shared" si="4"/>
        <v>234</v>
      </c>
      <c r="I16" s="22">
        <f t="shared" si="5"/>
        <v>313.14533367112466</v>
      </c>
    </row>
    <row r="17" spans="1:9" x14ac:dyDescent="0.3">
      <c r="A17" s="32" t="s">
        <v>18</v>
      </c>
      <c r="B17" s="54">
        <v>290</v>
      </c>
      <c r="C17" s="54">
        <v>103.30053242844396</v>
      </c>
      <c r="D17" s="18">
        <f t="shared" ref="D17:D21" si="6">B17/B$15</f>
        <v>0.12820512820512819</v>
      </c>
      <c r="E17" s="55">
        <v>652</v>
      </c>
      <c r="F17" s="55">
        <v>198.93214923686918</v>
      </c>
      <c r="G17" s="18">
        <f t="shared" ref="G17:G21" si="7">E17/E$15</f>
        <v>0.24971275373420146</v>
      </c>
      <c r="H17" s="16">
        <f t="shared" si="4"/>
        <v>-362</v>
      </c>
      <c r="I17" s="22">
        <f t="shared" si="5"/>
        <v>224.15396494374127</v>
      </c>
    </row>
    <row r="18" spans="1:9" x14ac:dyDescent="0.3">
      <c r="A18" s="32" t="s">
        <v>19</v>
      </c>
      <c r="B18" s="54">
        <v>507</v>
      </c>
      <c r="C18" s="54">
        <v>158.0759311217239</v>
      </c>
      <c r="D18" s="18">
        <f t="shared" si="6"/>
        <v>0.22413793103448276</v>
      </c>
      <c r="E18" s="55">
        <v>476</v>
      </c>
      <c r="F18" s="55">
        <v>151.81567771478674</v>
      </c>
      <c r="G18" s="18">
        <f t="shared" si="7"/>
        <v>0.18230563002680966</v>
      </c>
      <c r="H18" s="16">
        <f t="shared" si="4"/>
        <v>31</v>
      </c>
      <c r="I18" s="22">
        <f t="shared" si="5"/>
        <v>219.17116598676932</v>
      </c>
    </row>
    <row r="19" spans="1:9" x14ac:dyDescent="0.3">
      <c r="A19" s="33" t="s">
        <v>20</v>
      </c>
      <c r="B19" s="54">
        <v>126</v>
      </c>
      <c r="C19" s="54">
        <v>68.840395117982865</v>
      </c>
      <c r="D19" s="18">
        <f t="shared" si="6"/>
        <v>5.5702917771883291E-2</v>
      </c>
      <c r="E19" s="55">
        <v>390</v>
      </c>
      <c r="F19" s="55">
        <v>145.88351517563592</v>
      </c>
      <c r="G19" s="18">
        <f t="shared" si="7"/>
        <v>0.14936805821524321</v>
      </c>
      <c r="H19" s="16">
        <f t="shared" si="4"/>
        <v>-264</v>
      </c>
      <c r="I19" s="22">
        <f t="shared" si="5"/>
        <v>161.31026005806325</v>
      </c>
    </row>
    <row r="20" spans="1:9" x14ac:dyDescent="0.3">
      <c r="A20" s="33" t="s">
        <v>21</v>
      </c>
      <c r="B20" s="54">
        <v>244</v>
      </c>
      <c r="C20" s="54">
        <v>131.74976280813564</v>
      </c>
      <c r="D20" s="18">
        <f t="shared" si="6"/>
        <v>0.10786914235190097</v>
      </c>
      <c r="E20" s="55">
        <v>131</v>
      </c>
      <c r="F20" s="55">
        <v>79.793483443198554</v>
      </c>
      <c r="G20" s="18">
        <f t="shared" si="7"/>
        <v>5.0172347759479125E-2</v>
      </c>
      <c r="H20" s="16">
        <f t="shared" si="4"/>
        <v>113</v>
      </c>
      <c r="I20" s="22">
        <f t="shared" si="5"/>
        <v>154.02921800749365</v>
      </c>
    </row>
    <row r="21" spans="1:9" x14ac:dyDescent="0.3">
      <c r="A21" s="33" t="s">
        <v>30</v>
      </c>
      <c r="B21" s="54">
        <v>94</v>
      </c>
      <c r="C21" s="54">
        <v>60.21627686929839</v>
      </c>
      <c r="D21" s="18">
        <f t="shared" si="6"/>
        <v>4.1556145004420869E-2</v>
      </c>
      <c r="E21" s="55">
        <v>195</v>
      </c>
      <c r="F21" s="55">
        <v>108.65081684000356</v>
      </c>
      <c r="G21" s="18">
        <f t="shared" si="7"/>
        <v>7.4684029107621605E-2</v>
      </c>
      <c r="H21" s="16">
        <f t="shared" si="4"/>
        <v>-101</v>
      </c>
      <c r="I21" s="22">
        <f t="shared" si="5"/>
        <v>124.22157622571049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0">
        <v>2783</v>
      </c>
      <c r="C24" s="50">
        <v>359.53303047147148</v>
      </c>
      <c r="D24" s="18">
        <f>B24/B$24</f>
        <v>1</v>
      </c>
      <c r="E24" s="51">
        <v>2979</v>
      </c>
      <c r="F24" s="51">
        <v>410.19751340055683</v>
      </c>
      <c r="G24" s="18">
        <f>E24/E$24</f>
        <v>1</v>
      </c>
      <c r="H24" s="16">
        <f>B24-E24</f>
        <v>-196</v>
      </c>
      <c r="I24" s="22">
        <f t="shared" ref="I24:I30" si="8">((SQRT((C24/1.645)^2+(F24/1.645)^2)))*1.645</f>
        <v>545.4594393719849</v>
      </c>
    </row>
    <row r="25" spans="1:9" ht="28.8" x14ac:dyDescent="0.3">
      <c r="A25" s="32" t="s">
        <v>25</v>
      </c>
      <c r="B25" s="50">
        <v>1123</v>
      </c>
      <c r="C25" s="50">
        <v>219.83630273455751</v>
      </c>
      <c r="D25" s="18">
        <f t="shared" ref="D25:D30" si="9">B25/B$24</f>
        <v>0.40352137980596481</v>
      </c>
      <c r="E25" s="51">
        <v>1312</v>
      </c>
      <c r="F25" s="51">
        <v>293.59155301200343</v>
      </c>
      <c r="G25" s="18">
        <f t="shared" ref="G25:G30" si="10">E25/E$24</f>
        <v>0.44041624706277277</v>
      </c>
      <c r="H25" s="16">
        <f t="shared" ref="H25:H30" si="11">B25-E25</f>
        <v>-189</v>
      </c>
      <c r="I25" s="22">
        <f t="shared" si="8"/>
        <v>366.77513547131304</v>
      </c>
    </row>
    <row r="26" spans="1:9" ht="28.8" x14ac:dyDescent="0.3">
      <c r="A26" s="32" t="s">
        <v>26</v>
      </c>
      <c r="B26" s="50">
        <v>120</v>
      </c>
      <c r="C26" s="50">
        <v>73.797018909980366</v>
      </c>
      <c r="D26" s="18">
        <f t="shared" si="9"/>
        <v>4.3118936399568812E-2</v>
      </c>
      <c r="E26" s="51">
        <v>107</v>
      </c>
      <c r="F26" s="51">
        <v>67.564783726435465</v>
      </c>
      <c r="G26" s="18">
        <f t="shared" si="10"/>
        <v>3.591809331990601E-2</v>
      </c>
      <c r="H26" s="16">
        <f t="shared" si="11"/>
        <v>13</v>
      </c>
      <c r="I26" s="22">
        <f t="shared" si="8"/>
        <v>100.05498488331303</v>
      </c>
    </row>
    <row r="27" spans="1:9" ht="28.8" x14ac:dyDescent="0.3">
      <c r="A27" s="32" t="s">
        <v>27</v>
      </c>
      <c r="B27" s="50">
        <v>529</v>
      </c>
      <c r="C27" s="50">
        <v>152.00986810072564</v>
      </c>
      <c r="D27" s="18">
        <f t="shared" si="9"/>
        <v>0.19008264462809918</v>
      </c>
      <c r="E27" s="51">
        <v>545</v>
      </c>
      <c r="F27" s="51">
        <v>168.8194301613413</v>
      </c>
      <c r="G27" s="18">
        <f t="shared" si="10"/>
        <v>0.18294729775092314</v>
      </c>
      <c r="H27" s="16">
        <f t="shared" si="11"/>
        <v>-16</v>
      </c>
      <c r="I27" s="22">
        <f t="shared" si="8"/>
        <v>227.17174120035267</v>
      </c>
    </row>
    <row r="28" spans="1:9" ht="28.8" x14ac:dyDescent="0.3">
      <c r="A28" s="32" t="s">
        <v>28</v>
      </c>
      <c r="B28" s="50">
        <v>374</v>
      </c>
      <c r="C28" s="50">
        <v>134.80726983364065</v>
      </c>
      <c r="D28" s="18">
        <f t="shared" si="9"/>
        <v>0.13438735177865613</v>
      </c>
      <c r="E28" s="51">
        <v>510</v>
      </c>
      <c r="F28" s="51">
        <v>146.66969693839283</v>
      </c>
      <c r="G28" s="18">
        <f t="shared" si="10"/>
        <v>0.17119838872104734</v>
      </c>
      <c r="H28" s="16">
        <f t="shared" si="11"/>
        <v>-136</v>
      </c>
      <c r="I28" s="22">
        <f t="shared" si="8"/>
        <v>199.21094347449892</v>
      </c>
    </row>
    <row r="29" spans="1:9" x14ac:dyDescent="0.3">
      <c r="A29" s="32" t="s">
        <v>22</v>
      </c>
      <c r="B29" s="50">
        <v>190</v>
      </c>
      <c r="C29" s="50">
        <v>92.779308037945611</v>
      </c>
      <c r="D29" s="18">
        <f t="shared" si="9"/>
        <v>6.8271649299317283E-2</v>
      </c>
      <c r="E29" s="51">
        <v>215</v>
      </c>
      <c r="F29" s="51">
        <v>116.80753400359072</v>
      </c>
      <c r="G29" s="18">
        <f t="shared" si="10"/>
        <v>7.2171869754951323E-2</v>
      </c>
      <c r="H29" s="16">
        <f t="shared" si="11"/>
        <v>-25</v>
      </c>
      <c r="I29" s="22">
        <f t="shared" si="8"/>
        <v>149.17104276634927</v>
      </c>
    </row>
    <row r="30" spans="1:9" x14ac:dyDescent="0.3">
      <c r="A30" s="37" t="s">
        <v>23</v>
      </c>
      <c r="B30" s="50">
        <v>447</v>
      </c>
      <c r="C30" s="50">
        <v>160.00624987793447</v>
      </c>
      <c r="D30" s="18">
        <f t="shared" si="9"/>
        <v>0.16061803808839381</v>
      </c>
      <c r="E30" s="51">
        <v>290</v>
      </c>
      <c r="F30" s="51">
        <v>117.66477807738389</v>
      </c>
      <c r="G30" s="27">
        <f t="shared" si="10"/>
        <v>9.7348103390399468E-2</v>
      </c>
      <c r="H30" s="25">
        <f t="shared" si="11"/>
        <v>157</v>
      </c>
      <c r="I30" s="28">
        <f t="shared" si="8"/>
        <v>198.61268841642521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60" t="s">
        <v>38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ht="15.6" x14ac:dyDescent="0.3">
      <c r="A3" s="2" t="str">
        <f>Intra!A3</f>
        <v>Harford County</v>
      </c>
      <c r="B3" s="59" t="s">
        <v>7</v>
      </c>
      <c r="C3" s="59"/>
      <c r="D3" s="59"/>
      <c r="E3" s="59"/>
      <c r="F3" s="59"/>
      <c r="G3" s="59"/>
      <c r="H3" s="59"/>
      <c r="I3" s="59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6" t="s">
        <v>0</v>
      </c>
      <c r="C5" s="57"/>
      <c r="D5" s="58"/>
      <c r="E5" s="56" t="s">
        <v>29</v>
      </c>
      <c r="F5" s="57"/>
      <c r="G5" s="58"/>
      <c r="H5" s="56" t="s">
        <v>1</v>
      </c>
      <c r="I5" s="58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5">
        <v>453</v>
      </c>
      <c r="C8" s="45">
        <v>133.03758867327684</v>
      </c>
      <c r="D8" s="18">
        <f>IF(B8=0,0,B8/B$8)</f>
        <v>1</v>
      </c>
      <c r="E8" s="40">
        <v>0</v>
      </c>
      <c r="F8" s="40">
        <v>0</v>
      </c>
      <c r="G8" s="18">
        <v>0</v>
      </c>
      <c r="H8" s="34">
        <f t="shared" ref="H8:H12" si="0">B8-E8</f>
        <v>453</v>
      </c>
      <c r="I8" s="35">
        <f t="shared" ref="I8:I12" si="1">((SQRT((C8/1.645)^2+(F8/1.645)^2)))*1.645</f>
        <v>133.03758867327684</v>
      </c>
    </row>
    <row r="9" spans="1:9" x14ac:dyDescent="0.3">
      <c r="A9" s="32" t="s">
        <v>13</v>
      </c>
      <c r="B9" s="45">
        <v>192</v>
      </c>
      <c r="C9" s="45">
        <v>89.515361810138486</v>
      </c>
      <c r="D9" s="18">
        <f t="shared" ref="D9:D12" si="2">IF(B9=0,0,B9/B$8)</f>
        <v>0.42384105960264901</v>
      </c>
      <c r="E9" s="40">
        <v>0</v>
      </c>
      <c r="F9" s="40">
        <v>0</v>
      </c>
      <c r="G9" s="18">
        <v>0</v>
      </c>
      <c r="H9" s="34">
        <f t="shared" si="0"/>
        <v>192</v>
      </c>
      <c r="I9" s="35">
        <f t="shared" si="1"/>
        <v>89.515361810138486</v>
      </c>
    </row>
    <row r="10" spans="1:9" x14ac:dyDescent="0.3">
      <c r="A10" s="32" t="s">
        <v>14</v>
      </c>
      <c r="B10" s="45">
        <v>66</v>
      </c>
      <c r="C10" s="45">
        <v>54.037024344425184</v>
      </c>
      <c r="D10" s="18">
        <f t="shared" si="2"/>
        <v>0.14569536423841059</v>
      </c>
      <c r="E10" s="40">
        <v>0</v>
      </c>
      <c r="F10" s="40">
        <v>0</v>
      </c>
      <c r="G10" s="18">
        <v>0</v>
      </c>
      <c r="H10" s="34">
        <f t="shared" si="0"/>
        <v>66</v>
      </c>
      <c r="I10" s="35">
        <f>((SQRT((C10/1.645)^2+(F10/1.645)^2)))*1.645</f>
        <v>54.037024344425184</v>
      </c>
    </row>
    <row r="11" spans="1:9" x14ac:dyDescent="0.3">
      <c r="A11" s="32" t="s">
        <v>15</v>
      </c>
      <c r="B11" s="45">
        <v>20</v>
      </c>
      <c r="C11" s="45">
        <v>23.345235059857504</v>
      </c>
      <c r="D11" s="18">
        <f t="shared" si="2"/>
        <v>4.4150110375275942E-2</v>
      </c>
      <c r="E11" s="40">
        <v>0</v>
      </c>
      <c r="F11" s="40">
        <v>0</v>
      </c>
      <c r="G11" s="18">
        <v>0</v>
      </c>
      <c r="H11" s="34">
        <f t="shared" si="0"/>
        <v>20</v>
      </c>
      <c r="I11" s="35">
        <f>((SQRT((C11/1.645)^2+(F11/1.645)^2)))*1.645</f>
        <v>23.345235059857504</v>
      </c>
    </row>
    <row r="12" spans="1:9" x14ac:dyDescent="0.3">
      <c r="A12" s="33" t="s">
        <v>16</v>
      </c>
      <c r="B12" s="45">
        <v>175</v>
      </c>
      <c r="C12" s="45">
        <v>78.87331614684399</v>
      </c>
      <c r="D12" s="18">
        <f t="shared" si="2"/>
        <v>0.38631346578366443</v>
      </c>
      <c r="E12" s="40">
        <v>0</v>
      </c>
      <c r="F12" s="40">
        <v>0</v>
      </c>
      <c r="G12" s="18">
        <v>0</v>
      </c>
      <c r="H12" s="34">
        <f t="shared" si="0"/>
        <v>175</v>
      </c>
      <c r="I12" s="35">
        <f t="shared" si="1"/>
        <v>78.87331614684399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6">
        <v>331</v>
      </c>
      <c r="C15" s="46">
        <v>116.47317287684749</v>
      </c>
      <c r="D15" s="18">
        <f>IF(B15=0,0,B15/B$15)</f>
        <v>1</v>
      </c>
      <c r="E15" s="40">
        <v>0</v>
      </c>
      <c r="F15" s="40">
        <v>0</v>
      </c>
      <c r="G15" s="18">
        <v>0</v>
      </c>
      <c r="H15" s="16">
        <f t="shared" ref="H15:H21" si="3">B15-E15</f>
        <v>331</v>
      </c>
      <c r="I15" s="22">
        <f t="shared" ref="I15:I21" si="4">((SQRT((C15/1.645)^2+(F15/1.645)^2)))*1.645</f>
        <v>116.47317287684749</v>
      </c>
    </row>
    <row r="16" spans="1:9" x14ac:dyDescent="0.3">
      <c r="A16" s="32" t="s">
        <v>17</v>
      </c>
      <c r="B16" s="46">
        <v>168</v>
      </c>
      <c r="C16" s="46">
        <v>90.443352436760108</v>
      </c>
      <c r="D16" s="18">
        <f t="shared" ref="D16:D21" si="5">IF(B16=0,0,B16/B$15)</f>
        <v>0.50755287009063443</v>
      </c>
      <c r="E16" s="40">
        <v>0</v>
      </c>
      <c r="F16" s="40">
        <v>0</v>
      </c>
      <c r="G16" s="18">
        <v>0</v>
      </c>
      <c r="H16" s="16">
        <f t="shared" si="3"/>
        <v>168</v>
      </c>
      <c r="I16" s="22">
        <f t="shared" si="4"/>
        <v>90.443352436760108</v>
      </c>
    </row>
    <row r="17" spans="1:9" x14ac:dyDescent="0.3">
      <c r="A17" s="32" t="s">
        <v>18</v>
      </c>
      <c r="B17" s="46">
        <v>37</v>
      </c>
      <c r="C17" s="46">
        <v>39.05124837953327</v>
      </c>
      <c r="D17" s="18">
        <f t="shared" si="5"/>
        <v>0.11178247734138973</v>
      </c>
      <c r="E17" s="40">
        <v>0</v>
      </c>
      <c r="F17" s="40">
        <v>0</v>
      </c>
      <c r="G17" s="18">
        <v>0</v>
      </c>
      <c r="H17" s="16">
        <f t="shared" si="3"/>
        <v>37</v>
      </c>
      <c r="I17" s="22">
        <f t="shared" si="4"/>
        <v>39.05124837953327</v>
      </c>
    </row>
    <row r="18" spans="1:9" x14ac:dyDescent="0.3">
      <c r="A18" s="32" t="s">
        <v>19</v>
      </c>
      <c r="B18" s="46">
        <v>83</v>
      </c>
      <c r="C18" s="46">
        <v>50.44799302251775</v>
      </c>
      <c r="D18" s="18">
        <f t="shared" si="5"/>
        <v>0.25075528700906347</v>
      </c>
      <c r="E18" s="40">
        <v>0</v>
      </c>
      <c r="F18" s="40">
        <v>0</v>
      </c>
      <c r="G18" s="18">
        <v>0</v>
      </c>
      <c r="H18" s="16">
        <f t="shared" si="3"/>
        <v>83</v>
      </c>
      <c r="I18" s="22">
        <f t="shared" si="4"/>
        <v>50.44799302251775</v>
      </c>
    </row>
    <row r="19" spans="1:9" x14ac:dyDescent="0.3">
      <c r="A19" s="33" t="s">
        <v>20</v>
      </c>
      <c r="B19" s="46">
        <v>28</v>
      </c>
      <c r="C19" s="46">
        <v>27.202941017470884</v>
      </c>
      <c r="D19" s="18">
        <f t="shared" si="5"/>
        <v>8.4592145015105744E-2</v>
      </c>
      <c r="E19" s="40">
        <v>0</v>
      </c>
      <c r="F19" s="40">
        <v>0</v>
      </c>
      <c r="G19" s="18">
        <v>0</v>
      </c>
      <c r="H19" s="16">
        <f t="shared" si="3"/>
        <v>28</v>
      </c>
      <c r="I19" s="22">
        <f t="shared" si="4"/>
        <v>27.202941017470884</v>
      </c>
    </row>
    <row r="20" spans="1:9" x14ac:dyDescent="0.3">
      <c r="A20" s="33" t="s">
        <v>21</v>
      </c>
      <c r="B20" s="46">
        <v>0</v>
      </c>
      <c r="C20" s="46">
        <v>0</v>
      </c>
      <c r="D20" s="18">
        <f t="shared" si="5"/>
        <v>0</v>
      </c>
      <c r="E20" s="40">
        <v>0</v>
      </c>
      <c r="F20" s="40">
        <v>0</v>
      </c>
      <c r="G20" s="18">
        <v>0</v>
      </c>
      <c r="H20" s="16">
        <f t="shared" si="3"/>
        <v>0</v>
      </c>
      <c r="I20" s="22">
        <f t="shared" si="4"/>
        <v>0</v>
      </c>
    </row>
    <row r="21" spans="1:9" x14ac:dyDescent="0.3">
      <c r="A21" s="33" t="s">
        <v>30</v>
      </c>
      <c r="B21" s="46">
        <v>15</v>
      </c>
      <c r="C21" s="46">
        <v>24</v>
      </c>
      <c r="D21" s="18">
        <f t="shared" si="5"/>
        <v>4.5317220543806644E-2</v>
      </c>
      <c r="E21" s="40">
        <v>0</v>
      </c>
      <c r="F21" s="40">
        <v>0</v>
      </c>
      <c r="G21" s="18">
        <v>0</v>
      </c>
      <c r="H21" s="16">
        <f t="shared" si="3"/>
        <v>15</v>
      </c>
      <c r="I21" s="22">
        <f t="shared" si="4"/>
        <v>24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47">
        <v>453</v>
      </c>
      <c r="C24" s="47">
        <v>135.26640381114595</v>
      </c>
      <c r="D24" s="18">
        <f>IF(B24=0,0,B24/B$24)</f>
        <v>1</v>
      </c>
      <c r="E24" s="40">
        <v>0</v>
      </c>
      <c r="F24" s="40">
        <v>0</v>
      </c>
      <c r="G24" s="18">
        <v>0</v>
      </c>
      <c r="H24" s="16">
        <f t="shared" ref="H24:H30" si="6">B24-E24</f>
        <v>453</v>
      </c>
      <c r="I24" s="22">
        <f t="shared" ref="I24:I30" si="7">((SQRT((C24/1.645)^2+(F24/1.645)^2)))*1.645</f>
        <v>135.26640381114595</v>
      </c>
    </row>
    <row r="25" spans="1:9" ht="28.8" x14ac:dyDescent="0.3">
      <c r="A25" s="32" t="s">
        <v>25</v>
      </c>
      <c r="B25" s="47">
        <v>152</v>
      </c>
      <c r="C25" s="47">
        <v>84.480767041972342</v>
      </c>
      <c r="D25" s="18">
        <f t="shared" ref="D25:D30" si="8">IF(B25=0,0,B25/B$24)</f>
        <v>0.33554083885209712</v>
      </c>
      <c r="E25" s="40">
        <v>0</v>
      </c>
      <c r="F25" s="40">
        <v>0</v>
      </c>
      <c r="G25" s="18">
        <v>0</v>
      </c>
      <c r="H25" s="16">
        <f t="shared" si="6"/>
        <v>152</v>
      </c>
      <c r="I25" s="22">
        <f t="shared" si="7"/>
        <v>84.480767041972342</v>
      </c>
    </row>
    <row r="26" spans="1:9" ht="28.8" x14ac:dyDescent="0.3">
      <c r="A26" s="32" t="s">
        <v>26</v>
      </c>
      <c r="B26" s="47">
        <v>18</v>
      </c>
      <c r="C26" s="47">
        <v>19.209372712298546</v>
      </c>
      <c r="D26" s="18">
        <f t="shared" si="8"/>
        <v>3.9735099337748346E-2</v>
      </c>
      <c r="E26" s="40">
        <v>0</v>
      </c>
      <c r="F26" s="40">
        <v>0</v>
      </c>
      <c r="G26" s="18">
        <v>0</v>
      </c>
      <c r="H26" s="16">
        <f t="shared" si="6"/>
        <v>18</v>
      </c>
      <c r="I26" s="22">
        <f t="shared" si="7"/>
        <v>19.209372712298546</v>
      </c>
    </row>
    <row r="27" spans="1:9" ht="28.8" x14ac:dyDescent="0.3">
      <c r="A27" s="32" t="s">
        <v>27</v>
      </c>
      <c r="B27" s="47">
        <v>70</v>
      </c>
      <c r="C27" s="47">
        <v>57.723478758647246</v>
      </c>
      <c r="D27" s="18">
        <f t="shared" si="8"/>
        <v>0.1545253863134658</v>
      </c>
      <c r="E27" s="40">
        <v>0</v>
      </c>
      <c r="F27" s="40">
        <v>0</v>
      </c>
      <c r="G27" s="18">
        <v>0</v>
      </c>
      <c r="H27" s="16">
        <f t="shared" si="6"/>
        <v>70</v>
      </c>
      <c r="I27" s="22">
        <f t="shared" si="7"/>
        <v>57.723478758647246</v>
      </c>
    </row>
    <row r="28" spans="1:9" ht="28.8" x14ac:dyDescent="0.3">
      <c r="A28" s="32" t="s">
        <v>28</v>
      </c>
      <c r="B28" s="47">
        <v>73</v>
      </c>
      <c r="C28" s="47">
        <v>48.104053883222775</v>
      </c>
      <c r="D28" s="18">
        <f t="shared" si="8"/>
        <v>0.16114790286975716</v>
      </c>
      <c r="E28" s="40">
        <v>0</v>
      </c>
      <c r="F28" s="40">
        <v>0</v>
      </c>
      <c r="G28" s="18">
        <v>0</v>
      </c>
      <c r="H28" s="16">
        <f t="shared" si="6"/>
        <v>73</v>
      </c>
      <c r="I28" s="22">
        <f t="shared" si="7"/>
        <v>48.104053883222775</v>
      </c>
    </row>
    <row r="29" spans="1:9" x14ac:dyDescent="0.3">
      <c r="A29" s="32" t="s">
        <v>22</v>
      </c>
      <c r="B29" s="47">
        <v>48</v>
      </c>
      <c r="C29" s="47">
        <v>39.849717690342551</v>
      </c>
      <c r="D29" s="18">
        <f t="shared" si="8"/>
        <v>0.10596026490066225</v>
      </c>
      <c r="E29" s="40">
        <v>0</v>
      </c>
      <c r="F29" s="40">
        <v>0</v>
      </c>
      <c r="G29" s="18">
        <v>0</v>
      </c>
      <c r="H29" s="16">
        <f t="shared" si="6"/>
        <v>48</v>
      </c>
      <c r="I29" s="22">
        <f t="shared" si="7"/>
        <v>39.849717690342551</v>
      </c>
    </row>
    <row r="30" spans="1:9" x14ac:dyDescent="0.3">
      <c r="A30" s="37" t="s">
        <v>23</v>
      </c>
      <c r="B30" s="47">
        <v>92</v>
      </c>
      <c r="C30" s="47">
        <v>59.640590204993778</v>
      </c>
      <c r="D30" s="18">
        <f t="shared" si="8"/>
        <v>0.20309050772626933</v>
      </c>
      <c r="E30" s="40">
        <v>0</v>
      </c>
      <c r="F30" s="40">
        <v>0</v>
      </c>
      <c r="G30" s="27">
        <v>0</v>
      </c>
      <c r="H30" s="25">
        <f t="shared" si="6"/>
        <v>92</v>
      </c>
      <c r="I30" s="28">
        <f t="shared" si="7"/>
        <v>59.640590204993778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60" t="s">
        <v>38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47CB0A-7BDA-4302-ABA2-47453F563624}"/>
</file>

<file path=customXml/itemProps2.xml><?xml version="1.0" encoding="utf-8"?>
<ds:datastoreItem xmlns:ds="http://schemas.openxmlformats.org/officeDocument/2006/customXml" ds:itemID="{CED5D6D5-CB5A-46D1-8EF0-64556BF0F15B}"/>
</file>

<file path=customXml/itemProps3.xml><?xml version="1.0" encoding="utf-8"?>
<ds:datastoreItem xmlns:ds="http://schemas.openxmlformats.org/officeDocument/2006/customXml" ds:itemID="{70F69D48-7460-4E6D-A024-ACC172C8DB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2014-10-09T14:48:46Z</cp:lastPrinted>
  <dcterms:created xsi:type="dcterms:W3CDTF">2013-04-04T21:18:01Z</dcterms:created>
  <dcterms:modified xsi:type="dcterms:W3CDTF">2014-10-14T20:17:36Z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