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36" windowWidth="15012" windowHeight="8232"/>
  </bookViews>
  <sheets>
    <sheet name="Total" sheetId="1" r:id="rId1"/>
    <sheet name="Intra" sheetId="5" r:id="rId2"/>
    <sheet name="Inter" sheetId="6" r:id="rId3"/>
    <sheet name="Foreign" sheetId="7" r:id="rId4"/>
  </sheets>
  <definedNames>
    <definedName name="_xlnm.Print_Area" localSheetId="3">Foreign!$A$3:$I$36</definedName>
    <definedName name="_xlnm.Print_Area" localSheetId="2">Inter!$A$3:$J$36</definedName>
    <definedName name="_xlnm.Print_Area" localSheetId="1">Intra!$A$3:$I$36</definedName>
    <definedName name="_xlnm.Print_Area" localSheetId="0">Total!$A$3:$I$37</definedName>
  </definedNames>
  <calcPr calcId="145621"/>
</workbook>
</file>

<file path=xl/calcChain.xml><?xml version="1.0" encoding="utf-8"?>
<calcChain xmlns="http://schemas.openxmlformats.org/spreadsheetml/2006/main">
  <c r="D25" i="7" l="1"/>
  <c r="D26" i="7"/>
  <c r="D27" i="7"/>
  <c r="D28" i="7"/>
  <c r="D29" i="7"/>
  <c r="D30" i="7"/>
  <c r="D24" i="7"/>
  <c r="D16" i="7"/>
  <c r="D17" i="7"/>
  <c r="D18" i="7"/>
  <c r="D19" i="7"/>
  <c r="D20" i="7"/>
  <c r="D21" i="7"/>
  <c r="D15" i="7"/>
  <c r="D9" i="7"/>
  <c r="D10" i="7"/>
  <c r="D11" i="7"/>
  <c r="D12" i="7"/>
  <c r="D8" i="7"/>
  <c r="I30" i="5" l="1"/>
  <c r="I29" i="5"/>
  <c r="I28" i="5"/>
  <c r="I27" i="5"/>
  <c r="I26" i="5"/>
  <c r="I25" i="5"/>
  <c r="I24" i="5"/>
  <c r="I21" i="5"/>
  <c r="I20" i="5"/>
  <c r="I19" i="5"/>
  <c r="I18" i="5"/>
  <c r="I17" i="5"/>
  <c r="I16" i="5"/>
  <c r="I15" i="5"/>
  <c r="B8" i="1"/>
  <c r="C8" i="1"/>
  <c r="B9" i="1"/>
  <c r="C9" i="1"/>
  <c r="B10" i="1"/>
  <c r="C10" i="1"/>
  <c r="B11" i="1"/>
  <c r="C11" i="1"/>
  <c r="B12" i="1"/>
  <c r="C12" i="1"/>
  <c r="A3" i="5"/>
  <c r="I12" i="7"/>
  <c r="H12" i="7"/>
  <c r="I11" i="7"/>
  <c r="H11" i="7"/>
  <c r="I10" i="7"/>
  <c r="H10" i="7"/>
  <c r="I9" i="7"/>
  <c r="H9" i="7"/>
  <c r="I8" i="7"/>
  <c r="H8" i="7"/>
  <c r="D8" i="6"/>
  <c r="G8" i="6"/>
  <c r="H8" i="6"/>
  <c r="I8" i="6"/>
  <c r="D9" i="6"/>
  <c r="G9" i="6"/>
  <c r="H9" i="6"/>
  <c r="I9" i="6"/>
  <c r="D10" i="6"/>
  <c r="G10" i="6"/>
  <c r="H10" i="6"/>
  <c r="I10" i="6"/>
  <c r="D11" i="6"/>
  <c r="G11" i="6"/>
  <c r="H11" i="6"/>
  <c r="I11" i="6"/>
  <c r="D12" i="6"/>
  <c r="G12" i="6"/>
  <c r="H12" i="6"/>
  <c r="I12" i="6"/>
  <c r="I12" i="5"/>
  <c r="H12" i="5"/>
  <c r="G12" i="5"/>
  <c r="D12" i="5"/>
  <c r="I11" i="5"/>
  <c r="H11" i="5"/>
  <c r="G11" i="5"/>
  <c r="D11" i="5"/>
  <c r="I10" i="5"/>
  <c r="H10" i="5"/>
  <c r="G10" i="5"/>
  <c r="D10" i="5"/>
  <c r="I9" i="5"/>
  <c r="H9" i="5"/>
  <c r="G9" i="5"/>
  <c r="D9" i="5"/>
  <c r="I8" i="5"/>
  <c r="H8" i="5"/>
  <c r="G8" i="5"/>
  <c r="D8" i="5"/>
  <c r="A3" i="7" l="1"/>
  <c r="A3" i="6"/>
  <c r="H24" i="6" l="1"/>
  <c r="G30" i="6"/>
  <c r="G29" i="6"/>
  <c r="G28" i="6"/>
  <c r="G27" i="6"/>
  <c r="G26" i="6"/>
  <c r="G25" i="6"/>
  <c r="G24" i="6"/>
  <c r="D25" i="6"/>
  <c r="D26" i="6"/>
  <c r="D27" i="6"/>
  <c r="D28" i="6"/>
  <c r="D29" i="6"/>
  <c r="D30" i="6"/>
  <c r="D24" i="6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G24" i="1" s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G15" i="1" s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D24" i="1" s="1"/>
  <c r="B16" i="1"/>
  <c r="C16" i="1"/>
  <c r="B17" i="1"/>
  <c r="C17" i="1"/>
  <c r="B18" i="1"/>
  <c r="C18" i="1"/>
  <c r="B19" i="1"/>
  <c r="C19" i="1"/>
  <c r="B20" i="1"/>
  <c r="C20" i="1"/>
  <c r="B21" i="1"/>
  <c r="C21" i="1"/>
  <c r="C15" i="1"/>
  <c r="B15" i="1"/>
  <c r="G15" i="6"/>
  <c r="G16" i="6"/>
  <c r="G17" i="6"/>
  <c r="G18" i="6"/>
  <c r="G19" i="6"/>
  <c r="G20" i="6"/>
  <c r="G21" i="6"/>
  <c r="H30" i="7"/>
  <c r="H29" i="7"/>
  <c r="H28" i="7"/>
  <c r="H27" i="7"/>
  <c r="H26" i="7"/>
  <c r="H25" i="7"/>
  <c r="H24" i="7"/>
  <c r="H21" i="7"/>
  <c r="H20" i="7"/>
  <c r="H19" i="7"/>
  <c r="H18" i="7"/>
  <c r="H17" i="7"/>
  <c r="H16" i="7"/>
  <c r="H15" i="7"/>
  <c r="I30" i="7"/>
  <c r="I29" i="7"/>
  <c r="I28" i="7"/>
  <c r="I27" i="7"/>
  <c r="I26" i="7"/>
  <c r="I25" i="7"/>
  <c r="I24" i="7"/>
  <c r="I21" i="7"/>
  <c r="I20" i="7"/>
  <c r="I19" i="7"/>
  <c r="I18" i="7"/>
  <c r="I17" i="7"/>
  <c r="I16" i="7"/>
  <c r="I15" i="7"/>
  <c r="I30" i="6"/>
  <c r="I30" i="1" s="1"/>
  <c r="I29" i="6"/>
  <c r="I29" i="1" s="1"/>
  <c r="I28" i="6"/>
  <c r="I28" i="1" s="1"/>
  <c r="I27" i="6"/>
  <c r="I27" i="1" s="1"/>
  <c r="I26" i="6"/>
  <c r="I26" i="1" s="1"/>
  <c r="I25" i="6"/>
  <c r="I25" i="1" s="1"/>
  <c r="I24" i="6"/>
  <c r="I24" i="1" s="1"/>
  <c r="I16" i="6"/>
  <c r="I17" i="6"/>
  <c r="I18" i="6"/>
  <c r="I19" i="6"/>
  <c r="I20" i="6"/>
  <c r="I21" i="6"/>
  <c r="I15" i="6"/>
  <c r="I15" i="1" s="1"/>
  <c r="H30" i="6"/>
  <c r="H29" i="6"/>
  <c r="H28" i="6"/>
  <c r="H27" i="6"/>
  <c r="H26" i="6"/>
  <c r="H25" i="6"/>
  <c r="H21" i="6"/>
  <c r="D21" i="6"/>
  <c r="H20" i="6"/>
  <c r="D20" i="6"/>
  <c r="H19" i="6"/>
  <c r="D19" i="6"/>
  <c r="H18" i="6"/>
  <c r="D18" i="6"/>
  <c r="H17" i="6"/>
  <c r="D17" i="6"/>
  <c r="H16" i="6"/>
  <c r="D16" i="6"/>
  <c r="H15" i="6"/>
  <c r="D15" i="6"/>
  <c r="G30" i="5"/>
  <c r="G29" i="5"/>
  <c r="G28" i="5"/>
  <c r="G27" i="5"/>
  <c r="G26" i="5"/>
  <c r="G25" i="5"/>
  <c r="G24" i="5"/>
  <c r="D25" i="5"/>
  <c r="D26" i="5"/>
  <c r="D27" i="5"/>
  <c r="D28" i="5"/>
  <c r="D29" i="5"/>
  <c r="D30" i="5"/>
  <c r="D24" i="5"/>
  <c r="H30" i="5"/>
  <c r="H29" i="5"/>
  <c r="H28" i="5"/>
  <c r="H27" i="5"/>
  <c r="H26" i="5"/>
  <c r="H25" i="5"/>
  <c r="H24" i="5"/>
  <c r="H20" i="5"/>
  <c r="H21" i="5"/>
  <c r="G21" i="5"/>
  <c r="G20" i="5"/>
  <c r="G19" i="5"/>
  <c r="G18" i="5"/>
  <c r="G17" i="5"/>
  <c r="G16" i="5"/>
  <c r="G15" i="5"/>
  <c r="D17" i="5"/>
  <c r="D18" i="5"/>
  <c r="D19" i="5"/>
  <c r="D20" i="5"/>
  <c r="D21" i="5"/>
  <c r="D16" i="5"/>
  <c r="D15" i="5"/>
  <c r="H19" i="5"/>
  <c r="H18" i="5"/>
  <c r="H18" i="1" s="1"/>
  <c r="H17" i="5"/>
  <c r="H16" i="5"/>
  <c r="H16" i="1" s="1"/>
  <c r="H15" i="5"/>
  <c r="H21" i="1" l="1"/>
  <c r="H15" i="1"/>
  <c r="I20" i="1"/>
  <c r="I21" i="1"/>
  <c r="I19" i="1"/>
  <c r="I17" i="1"/>
  <c r="D16" i="1"/>
  <c r="H17" i="1"/>
  <c r="D27" i="1"/>
  <c r="H25" i="1"/>
  <c r="H27" i="1"/>
  <c r="H29" i="1"/>
  <c r="I18" i="1"/>
  <c r="H19" i="1"/>
  <c r="H20" i="1"/>
  <c r="D25" i="1"/>
  <c r="D29" i="1"/>
  <c r="I16" i="1"/>
  <c r="D20" i="1"/>
  <c r="H24" i="1"/>
  <c r="H26" i="1"/>
  <c r="H28" i="1"/>
  <c r="H30" i="1"/>
  <c r="D18" i="1"/>
  <c r="D15" i="1"/>
  <c r="D21" i="1"/>
  <c r="D19" i="1"/>
  <c r="D17" i="1"/>
  <c r="D26" i="1"/>
  <c r="D28" i="1"/>
  <c r="D30" i="1"/>
  <c r="G16" i="1"/>
  <c r="G17" i="1"/>
  <c r="G18" i="1"/>
  <c r="G19" i="1"/>
  <c r="G20" i="1"/>
  <c r="G21" i="1"/>
  <c r="G25" i="1"/>
  <c r="G26" i="1"/>
  <c r="G27" i="1"/>
  <c r="G28" i="1"/>
  <c r="G29" i="1"/>
  <c r="G30" i="1"/>
  <c r="D8" i="1" l="1"/>
  <c r="D12" i="1"/>
  <c r="D10" i="1" l="1"/>
  <c r="D11" i="1"/>
  <c r="D9" i="1"/>
  <c r="F12" i="1"/>
  <c r="F11" i="1"/>
  <c r="F10" i="1"/>
  <c r="F9" i="1"/>
  <c r="F8" i="1"/>
  <c r="E12" i="1"/>
  <c r="E11" i="1"/>
  <c r="E10" i="1"/>
  <c r="E9" i="1"/>
  <c r="E8" i="1"/>
  <c r="I12" i="1"/>
  <c r="I10" i="1"/>
  <c r="I9" i="1"/>
  <c r="I11" i="1"/>
  <c r="H12" i="1"/>
  <c r="H8" i="1"/>
  <c r="I8" i="1"/>
  <c r="H10" i="1" l="1"/>
  <c r="G12" i="1"/>
  <c r="G8" i="1"/>
  <c r="H9" i="1"/>
  <c r="H11" i="1"/>
  <c r="G10" i="1"/>
  <c r="G11" i="1"/>
  <c r="G9" i="1"/>
</calcChain>
</file>

<file path=xl/sharedStrings.xml><?xml version="1.0" encoding="utf-8"?>
<sst xmlns="http://schemas.openxmlformats.org/spreadsheetml/2006/main" count="157" uniqueCount="41">
  <si>
    <t xml:space="preserve">IN-MIGRATION </t>
  </si>
  <si>
    <t>NET Migration (IN-OUT)</t>
  </si>
  <si>
    <t xml:space="preserve"> ESTIMATE</t>
  </si>
  <si>
    <t>(+/-) MOE</t>
  </si>
  <si>
    <t>PERCENT</t>
  </si>
  <si>
    <t>Population 16 years and over</t>
  </si>
  <si>
    <t>* Total migration is the sum of interstate and intra state and foreign migration</t>
  </si>
  <si>
    <t xml:space="preserve">Employment Status of Migrants, 2008 to 2012 (Foreign Migration)*  </t>
  </si>
  <si>
    <t>Employment Status of Migrants, 2008 to 2012 (Total Migration)*</t>
  </si>
  <si>
    <t>Employment Status of Migrants, 2008 to 2012 (Intra State Migration)*</t>
  </si>
  <si>
    <t>Employment Status of Migrants, 2008 to 2012 (Interstate Migration)*</t>
  </si>
  <si>
    <t>Source: 2008 to 2012 American Community Survey. Prepared by the Maryland Department of Planning.</t>
  </si>
  <si>
    <t>Employment Status:</t>
  </si>
  <si>
    <t>In labor force, employed civilian</t>
  </si>
  <si>
    <t>In labor force, unemployed</t>
  </si>
  <si>
    <t>In labor force, in Armed Forces</t>
  </si>
  <si>
    <t>Not in Labor force</t>
  </si>
  <si>
    <t xml:space="preserve">In Management, business, science, and arts </t>
  </si>
  <si>
    <t>In Service occupations</t>
  </si>
  <si>
    <t>In Sale and office occupations</t>
  </si>
  <si>
    <t>In Natural resources, construction, and maintenance</t>
  </si>
  <si>
    <t>In Production, transportation, and material moving</t>
  </si>
  <si>
    <t>Last worked 1 to 5 years ago</t>
  </si>
  <si>
    <t>Last worked over 5 years ago or never worked</t>
  </si>
  <si>
    <t>Work Status:</t>
  </si>
  <si>
    <t>Worked 50 to 52 weeks in the past 12 months and
     usually worked 35 or more hours per week</t>
  </si>
  <si>
    <t>Worked 50 to 52 weeks in the past 12 months and
     usually worked less than 35 hours per week</t>
  </si>
  <si>
    <t>Worked 1 to 49 weeks in the past 12 months and
     usually worked 35 or more hours per week</t>
  </si>
  <si>
    <t>Worked 1 to 49 weeks in the past 12 months and
     usually worked less than 35 hours per week</t>
  </si>
  <si>
    <t>OUT-MIGRATION**</t>
  </si>
  <si>
    <t>In Military specific****</t>
  </si>
  <si>
    <t>**** Military specific occupations are only for Armed Forces that could not be classified in an existing civilian occupation.</t>
  </si>
  <si>
    <t>*** Sum of migrants by occupation status will not equal sum of migrants by employment and work status because of suppressed data.</t>
  </si>
  <si>
    <t>* Intra state migration measures the county-to-county migration within Maryland</t>
  </si>
  <si>
    <t>* Interstate migration measures the migration between Maryland and all other states.</t>
  </si>
  <si>
    <t>* Foreign out migration only captures migration from Maryland to Puerto Rico. No county specific data is available.</t>
  </si>
  <si>
    <t xml:space="preserve">OUT-MIGRATION </t>
  </si>
  <si>
    <t>** Out migration totals under report estimated out migration because of suppressed Outflows. Net migration totals (In migration minus Out migration) also do not include these
      suppressed outflows.</t>
  </si>
  <si>
    <t>** Out migration totals under report estimated out migration because of suppressed outflows. Net migration totals (In migration minus Out migration) also do not include these
      suppressed outflows.</t>
  </si>
  <si>
    <t>Dorchester County</t>
  </si>
  <si>
    <t>Occupation Status:***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</si>
</sst>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59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0" fontId="5" fillId="0" borderId="2" xfId="0" applyFont="1" applyBorder="1" applyAlignment="1">
      <alignment horizontal="right"/>
    </xf>
    <xf numFmtId="0" fontId="0" fillId="0" borderId="0" xfId="0"/>
    <xf numFmtId="3" fontId="0" fillId="0" borderId="0" xfId="0" applyNumberFormat="1"/>
    <xf numFmtId="49" fontId="6" fillId="0" borderId="0" xfId="9" applyNumberFormat="1" applyFont="1" applyFill="1" applyBorder="1"/>
    <xf numFmtId="0" fontId="0" fillId="0" borderId="6" xfId="0" applyBorder="1"/>
    <xf numFmtId="0" fontId="6" fillId="0" borderId="0" xfId="9" applyFont="1" applyFill="1" applyBorder="1" applyAlignment="1">
      <alignment horizontal="left"/>
    </xf>
    <xf numFmtId="0" fontId="10" fillId="0" borderId="0" xfId="0" applyFont="1"/>
    <xf numFmtId="0" fontId="0" fillId="0" borderId="9" xfId="0" applyBorder="1"/>
    <xf numFmtId="0" fontId="11" fillId="0" borderId="2" xfId="9" applyFont="1" applyBorder="1"/>
    <xf numFmtId="0" fontId="11" fillId="0" borderId="0" xfId="9" applyFont="1" applyBorder="1" applyAlignment="1">
      <alignment horizontal="right"/>
    </xf>
    <xf numFmtId="0" fontId="11" fillId="0" borderId="1" xfId="9" applyFont="1" applyBorder="1" applyAlignment="1">
      <alignment horizontal="right"/>
    </xf>
    <xf numFmtId="0" fontId="12" fillId="0" borderId="2" xfId="9" applyFont="1" applyBorder="1"/>
    <xf numFmtId="3" fontId="12" fillId="0" borderId="2" xfId="9" applyNumberFormat="1" applyFont="1" applyBorder="1"/>
    <xf numFmtId="3" fontId="12" fillId="0" borderId="0" xfId="9" applyNumberFormat="1" applyFont="1" applyBorder="1"/>
    <xf numFmtId="164" fontId="12" fillId="0" borderId="1" xfId="16" applyNumberFormat="1" applyFont="1" applyBorder="1"/>
    <xf numFmtId="0" fontId="12" fillId="0" borderId="2" xfId="9" applyFont="1" applyBorder="1" applyAlignment="1">
      <alignment horizontal="left" wrapText="1" indent="1"/>
    </xf>
    <xf numFmtId="0" fontId="12" fillId="0" borderId="2" xfId="9" applyFont="1" applyBorder="1" applyAlignment="1">
      <alignment horizontal="left" indent="1"/>
    </xf>
    <xf numFmtId="0" fontId="4" fillId="0" borderId="2" xfId="0" applyFont="1" applyBorder="1"/>
    <xf numFmtId="3" fontId="12" fillId="0" borderId="1" xfId="9" applyNumberFormat="1" applyFont="1" applyBorder="1"/>
    <xf numFmtId="0" fontId="4" fillId="0" borderId="1" xfId="0" applyFont="1" applyBorder="1"/>
    <xf numFmtId="0" fontId="12" fillId="0" borderId="3" xfId="9" applyFont="1" applyBorder="1" applyAlignment="1">
      <alignment horizontal="left" wrapText="1" indent="1"/>
    </xf>
    <xf numFmtId="3" fontId="12" fillId="0" borderId="3" xfId="9" applyNumberFormat="1" applyFont="1" applyBorder="1"/>
    <xf numFmtId="3" fontId="12" fillId="0" borderId="4" xfId="9" applyNumberFormat="1" applyFont="1" applyBorder="1"/>
    <xf numFmtId="164" fontId="12" fillId="0" borderId="5" xfId="16" applyNumberFormat="1" applyFont="1" applyBorder="1"/>
    <xf numFmtId="3" fontId="12" fillId="0" borderId="5" xfId="9" applyNumberFormat="1" applyFont="1" applyBorder="1"/>
    <xf numFmtId="0" fontId="4" fillId="0" borderId="0" xfId="0" applyFont="1" applyBorder="1"/>
    <xf numFmtId="0" fontId="11" fillId="0" borderId="10" xfId="9" applyFont="1" applyBorder="1"/>
    <xf numFmtId="0" fontId="12" fillId="0" borderId="10" xfId="9" applyFont="1" applyBorder="1"/>
    <xf numFmtId="0" fontId="12" fillId="0" borderId="10" xfId="9" applyFont="1" applyBorder="1" applyAlignment="1">
      <alignment horizontal="left" wrapText="1" indent="1"/>
    </xf>
    <xf numFmtId="0" fontId="12" fillId="0" borderId="10" xfId="9" applyFont="1" applyBorder="1" applyAlignment="1">
      <alignment horizontal="left" indent="1"/>
    </xf>
    <xf numFmtId="3" fontId="12" fillId="0" borderId="2" xfId="0" applyNumberFormat="1" applyFont="1" applyBorder="1" applyAlignment="1">
      <alignment horizontal="right"/>
    </xf>
    <xf numFmtId="37" fontId="12" fillId="0" borderId="1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12" fillId="0" borderId="11" xfId="9" applyFont="1" applyBorder="1" applyAlignment="1">
      <alignment horizontal="left" wrapText="1" indent="1"/>
    </xf>
    <xf numFmtId="0" fontId="0" fillId="0" borderId="7" xfId="0" applyBorder="1"/>
    <xf numFmtId="0" fontId="0" fillId="0" borderId="0" xfId="0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0" fontId="9" fillId="0" borderId="6" xfId="9" applyFont="1" applyBorder="1" applyAlignment="1">
      <alignment horizontal="center"/>
    </xf>
    <xf numFmtId="0" fontId="9" fillId="0" borderId="7" xfId="9" applyFont="1" applyBorder="1" applyAlignment="1">
      <alignment horizontal="center"/>
    </xf>
    <xf numFmtId="0" fontId="9" fillId="0" borderId="8" xfId="9" applyFont="1" applyBorder="1" applyAlignment="1">
      <alignment horizontal="center"/>
    </xf>
    <xf numFmtId="0" fontId="9" fillId="0" borderId="0" xfId="4" applyFont="1" applyAlignment="1">
      <alignment horizontal="center"/>
    </xf>
    <xf numFmtId="0" fontId="6" fillId="0" borderId="0" xfId="9" applyFont="1" applyFill="1" applyBorder="1" applyAlignment="1">
      <alignment horizontal="left" wrapText="1"/>
    </xf>
    <xf numFmtId="0" fontId="8" fillId="0" borderId="0" xfId="4" applyFont="1" applyAlignment="1">
      <alignment horizontal="center"/>
    </xf>
    <xf numFmtId="0" fontId="9" fillId="0" borderId="0" xfId="5" applyFont="1" applyAlignment="1">
      <alignment horizontal="center"/>
    </xf>
  </cellXfs>
  <cellStyles count="19">
    <cellStyle name="Normal" xfId="0" builtinId="0"/>
    <cellStyle name="Normal 2" xfId="1"/>
    <cellStyle name="Normal 2 2" xfId="2"/>
    <cellStyle name="Normal 2 2 2" xfId="3"/>
    <cellStyle name="Normal 2 3" xfId="4"/>
    <cellStyle name="Normal 2 3 2" xfId="5"/>
    <cellStyle name="Normal 2 4" xfId="6"/>
    <cellStyle name="Normal 2 5" xfId="7"/>
    <cellStyle name="Normal 3" xfId="8"/>
    <cellStyle name="Normal 3 2" xfId="9"/>
    <cellStyle name="Normal 3 3" xfId="10"/>
    <cellStyle name="Normal 3 4" xfId="18"/>
    <cellStyle name="Normal 4" xfId="11"/>
    <cellStyle name="Normal 4 2" xfId="12"/>
    <cellStyle name="Normal 4 2 2" xfId="13"/>
    <cellStyle name="Normal 4 3" xfId="14"/>
    <cellStyle name="Normal 4 4" xfId="15"/>
    <cellStyle name="Percent" xfId="16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36"/>
  <sheetViews>
    <sheetView tabSelected="1" zoomScale="80" zoomScaleNormal="80" workbookViewId="0">
      <selection activeCell="A3" sqref="A3"/>
    </sheetView>
  </sheetViews>
  <sheetFormatPr defaultRowHeight="14.4" x14ac:dyDescent="0.3"/>
  <cols>
    <col min="1" max="1" width="48" customWidth="1"/>
    <col min="2" max="2" width="13.5546875" customWidth="1"/>
    <col min="3" max="4" width="10.6640625" customWidth="1"/>
    <col min="5" max="5" width="13.5546875" customWidth="1"/>
    <col min="6" max="7" width="10.6640625" customWidth="1"/>
    <col min="8" max="8" width="13.5546875" customWidth="1"/>
    <col min="9" max="9" width="10.6640625" customWidth="1"/>
  </cols>
  <sheetData>
    <row r="3" spans="1:11" ht="15.6" x14ac:dyDescent="0.3">
      <c r="A3" s="2" t="s">
        <v>39</v>
      </c>
      <c r="B3" s="55" t="s">
        <v>8</v>
      </c>
      <c r="C3" s="55"/>
      <c r="D3" s="55"/>
      <c r="E3" s="55"/>
      <c r="F3" s="55"/>
      <c r="G3" s="55"/>
      <c r="H3" s="55"/>
      <c r="I3" s="55"/>
    </row>
    <row r="4" spans="1:11" x14ac:dyDescent="0.3">
      <c r="A4" s="3"/>
      <c r="B4" s="3"/>
      <c r="C4" s="3"/>
      <c r="D4" s="3"/>
      <c r="E4" s="3"/>
      <c r="F4" s="3"/>
      <c r="G4" s="3"/>
      <c r="H4" s="3"/>
      <c r="I4" s="3"/>
    </row>
    <row r="5" spans="1:11" ht="15.6" x14ac:dyDescent="0.3">
      <c r="A5" s="8"/>
      <c r="B5" s="52" t="s">
        <v>0</v>
      </c>
      <c r="C5" s="53"/>
      <c r="D5" s="54"/>
      <c r="E5" s="52" t="s">
        <v>29</v>
      </c>
      <c r="F5" s="53"/>
      <c r="G5" s="54"/>
      <c r="H5" s="52" t="s">
        <v>1</v>
      </c>
      <c r="I5" s="54"/>
      <c r="K5" s="6"/>
    </row>
    <row r="6" spans="1:11" x14ac:dyDescent="0.3">
      <c r="A6" s="12" t="s">
        <v>12</v>
      </c>
      <c r="B6" s="4" t="s">
        <v>2</v>
      </c>
      <c r="C6" s="13" t="s">
        <v>3</v>
      </c>
      <c r="D6" s="14" t="s">
        <v>4</v>
      </c>
      <c r="E6" s="4" t="s">
        <v>2</v>
      </c>
      <c r="F6" s="13" t="s">
        <v>3</v>
      </c>
      <c r="G6" s="14" t="s">
        <v>4</v>
      </c>
      <c r="H6" s="4" t="s">
        <v>2</v>
      </c>
      <c r="I6" s="14" t="s">
        <v>3</v>
      </c>
      <c r="K6" s="6"/>
    </row>
    <row r="7" spans="1:11" s="5" customFormat="1" x14ac:dyDescent="0.3">
      <c r="A7" s="12"/>
      <c r="B7" s="4"/>
      <c r="C7" s="13"/>
      <c r="D7" s="14"/>
      <c r="E7" s="4"/>
      <c r="F7" s="13"/>
      <c r="G7" s="14"/>
      <c r="H7" s="4"/>
      <c r="I7" s="14"/>
      <c r="K7" s="6"/>
    </row>
    <row r="8" spans="1:11" x14ac:dyDescent="0.3">
      <c r="A8" s="15" t="s">
        <v>5</v>
      </c>
      <c r="B8" s="16">
        <f>Intra!B8+Inter!B8+Foreign!B8</f>
        <v>942</v>
      </c>
      <c r="C8" s="17">
        <f>((SQRT((Intra!C8/1.645)^2+(Inter!C8/1.645)^2+(Foreign!C8/1.645)^2))*1.645)</f>
        <v>179.10332213557624</v>
      </c>
      <c r="D8" s="18">
        <f t="shared" ref="D8:D12" si="0">B8/B$8</f>
        <v>1</v>
      </c>
      <c r="E8" s="16">
        <f>Intra!E8+Inter!E8+Foreign!E8</f>
        <v>831</v>
      </c>
      <c r="F8" s="17">
        <f>((SQRT((Intra!F8/1.645)^2+(Inter!F8/1.645)^2+(Foreign!F8/1.645)^2))*1.645)</f>
        <v>200.22986790186923</v>
      </c>
      <c r="G8" s="18">
        <f>E8/E$8</f>
        <v>1</v>
      </c>
      <c r="H8" s="16">
        <f>Intra!H8+Inter!H8+Foreign!H8</f>
        <v>111</v>
      </c>
      <c r="I8" s="22">
        <f>((SQRT((Intra!I8/1.645)^2+(Inter!I8/1.645)^2+(Foreign!I8/1.645)^2))*1.645)</f>
        <v>268.64474683120085</v>
      </c>
      <c r="K8" s="6"/>
    </row>
    <row r="9" spans="1:11" x14ac:dyDescent="0.3">
      <c r="A9" s="19" t="s">
        <v>13</v>
      </c>
      <c r="B9" s="16">
        <f>Intra!B9+Inter!B9+Foreign!B9</f>
        <v>561</v>
      </c>
      <c r="C9" s="17">
        <f>((SQRT((Intra!C9/1.645)^2+(Inter!C9/1.645)^2+(Foreign!C9/1.645)^2))*1.645)</f>
        <v>150.27973915335357</v>
      </c>
      <c r="D9" s="18">
        <f t="shared" si="0"/>
        <v>0.59554140127388533</v>
      </c>
      <c r="E9" s="16">
        <f>Intra!E9+Inter!E9+Foreign!E9</f>
        <v>402</v>
      </c>
      <c r="F9" s="17">
        <f>((SQRT((Intra!F9/1.645)^2+(Inter!F9/1.645)^2+(Foreign!F9/1.645)^2))*1.645)</f>
        <v>162.00617272190587</v>
      </c>
      <c r="G9" s="18">
        <f>E9/E$8</f>
        <v>0.48375451263537905</v>
      </c>
      <c r="H9" s="16">
        <f>Intra!H9+Inter!H9+Foreign!H9</f>
        <v>159</v>
      </c>
      <c r="I9" s="22">
        <f>((SQRT((Intra!I9/1.645)^2+(Inter!I9/1.645)^2+(Foreign!I9/1.645)^2))*1.645)</f>
        <v>220.97511172075465</v>
      </c>
      <c r="K9" s="6"/>
    </row>
    <row r="10" spans="1:11" x14ac:dyDescent="0.3">
      <c r="A10" s="19" t="s">
        <v>14</v>
      </c>
      <c r="B10" s="16">
        <f>Intra!B10+Inter!B10+Foreign!B10</f>
        <v>91</v>
      </c>
      <c r="C10" s="17">
        <f>((SQRT((Intra!C10/1.645)^2+(Inter!C10/1.645)^2+(Foreign!C10/1.645)^2))*1.645)</f>
        <v>52.04805471869242</v>
      </c>
      <c r="D10" s="18">
        <f t="shared" si="0"/>
        <v>9.6602972399150749E-2</v>
      </c>
      <c r="E10" s="16">
        <f>Intra!E10+Inter!E10+Foreign!E10</f>
        <v>110</v>
      </c>
      <c r="F10" s="17">
        <f>((SQRT((Intra!F10/1.645)^2+(Inter!F10/1.645)^2+(Foreign!F10/1.645)^2))*1.645)</f>
        <v>66.813172353960269</v>
      </c>
      <c r="G10" s="18">
        <f>E10/E$8</f>
        <v>0.13237063778580024</v>
      </c>
      <c r="H10" s="16">
        <f>Intra!H10+Inter!H10+Foreign!H10</f>
        <v>-19</v>
      </c>
      <c r="I10" s="22">
        <f>((SQRT((Intra!I10/1.645)^2+(Inter!I10/1.645)^2+(Foreign!I10/1.645)^2))*1.645)</f>
        <v>84.693565280958609</v>
      </c>
      <c r="K10" s="6"/>
    </row>
    <row r="11" spans="1:11" x14ac:dyDescent="0.3">
      <c r="A11" s="19" t="s">
        <v>15</v>
      </c>
      <c r="B11" s="16">
        <f>Intra!B11+Inter!B11+Foreign!B11</f>
        <v>13</v>
      </c>
      <c r="C11" s="17">
        <f>((SQRT((Intra!C11/1.645)^2+(Inter!C11/1.645)^2+(Foreign!C11/1.645)^2))*1.645)</f>
        <v>20</v>
      </c>
      <c r="D11" s="18">
        <f t="shared" si="0"/>
        <v>1.3800424628450107E-2</v>
      </c>
      <c r="E11" s="16">
        <f>Intra!E11+Inter!E11+Foreign!E11</f>
        <v>0</v>
      </c>
      <c r="F11" s="17">
        <f>((SQRT((Intra!F11/1.645)^2+(Inter!F11/1.645)^2+(Foreign!F11/1.645)^2))*1.645)</f>
        <v>0</v>
      </c>
      <c r="G11" s="18">
        <f>E11/E$8</f>
        <v>0</v>
      </c>
      <c r="H11" s="16">
        <f>Intra!H11+Inter!H11+Foreign!H11</f>
        <v>13</v>
      </c>
      <c r="I11" s="22">
        <f>((SQRT((Intra!I11/1.645)^2+(Inter!I11/1.645)^2+(Foreign!I11/1.645)^2))*1.645)</f>
        <v>20</v>
      </c>
      <c r="K11" s="6"/>
    </row>
    <row r="12" spans="1:11" s="1" customFormat="1" x14ac:dyDescent="0.3">
      <c r="A12" s="20" t="s">
        <v>16</v>
      </c>
      <c r="B12" s="16">
        <f>Intra!B12+Inter!B12+Foreign!B12</f>
        <v>277</v>
      </c>
      <c r="C12" s="17">
        <f>((SQRT((Intra!C12/1.645)^2+(Inter!C12/1.645)^2+(Foreign!C12/1.645)^2))*1.645)</f>
        <v>79.906195003891924</v>
      </c>
      <c r="D12" s="18">
        <f t="shared" si="0"/>
        <v>0.29405520169851379</v>
      </c>
      <c r="E12" s="16">
        <f>Intra!E12+Inter!E12+Foreign!E12</f>
        <v>319</v>
      </c>
      <c r="F12" s="17">
        <f>((SQRT((Intra!F12/1.645)^2+(Inter!F12/1.645)^2+(Foreign!F12/1.645)^2))*1.645)</f>
        <v>96.860724754670301</v>
      </c>
      <c r="G12" s="18">
        <f>E12/E$8</f>
        <v>0.38387484957882068</v>
      </c>
      <c r="H12" s="16">
        <f>Intra!H12+Inter!H12+Foreign!H12</f>
        <v>-42</v>
      </c>
      <c r="I12" s="22">
        <f>((SQRT((Intra!I12/1.645)^2+(Inter!I12/1.645)^2+(Foreign!I12/1.645)^2))*1.645)</f>
        <v>125.56671533491669</v>
      </c>
      <c r="K12" s="6"/>
    </row>
    <row r="13" spans="1:11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11" s="5" customFormat="1" x14ac:dyDescent="0.3">
      <c r="A14" s="12" t="s">
        <v>40</v>
      </c>
      <c r="B14" s="4"/>
      <c r="C14" s="13"/>
      <c r="D14" s="14"/>
      <c r="E14" s="4"/>
      <c r="F14" s="13"/>
      <c r="G14" s="14"/>
      <c r="H14" s="4"/>
      <c r="I14" s="14"/>
    </row>
    <row r="15" spans="1:11" x14ac:dyDescent="0.3">
      <c r="A15" s="15" t="s">
        <v>5</v>
      </c>
      <c r="B15" s="16">
        <f>Intra!B15+Inter!B15+Foreign!B15</f>
        <v>750</v>
      </c>
      <c r="C15" s="17">
        <f>((SQRT((Intra!C15/1.645)^2+(Inter!C15/1.645)^2+(Foreign!C15/1.645)^2))*1.645)</f>
        <v>166.98802352264667</v>
      </c>
      <c r="D15" s="18">
        <f>B15/B$15</f>
        <v>1</v>
      </c>
      <c r="E15" s="16">
        <f>Intra!E15+Inter!E15+Foreign!E15</f>
        <v>632</v>
      </c>
      <c r="F15" s="17">
        <f>((SQRT((Intra!F15/1.645)^2+(Inter!F15/1.645)^2+(Foreign!F15/1.645)^2))*1.645)</f>
        <v>163.02147097851866</v>
      </c>
      <c r="G15" s="18">
        <f>E15/E$15</f>
        <v>1</v>
      </c>
      <c r="H15" s="16">
        <f>Intra!H15+Inter!H15+Foreign!H15</f>
        <v>118</v>
      </c>
      <c r="I15" s="22">
        <f>((SQRT((Intra!I15/1.645)^2+(Inter!I15/1.645)^2+(Foreign!I15/1.645)^2))*1.645)</f>
        <v>233.36880682730504</v>
      </c>
    </row>
    <row r="16" spans="1:11" x14ac:dyDescent="0.3">
      <c r="A16" s="19" t="s">
        <v>17</v>
      </c>
      <c r="B16" s="16">
        <f>Intra!B16+Inter!B16+Foreign!B16</f>
        <v>230</v>
      </c>
      <c r="C16" s="17">
        <f>((SQRT((Intra!C16/1.645)^2+(Inter!C16/1.645)^2+(Foreign!C16/1.645)^2))*1.645)</f>
        <v>90.354855984612144</v>
      </c>
      <c r="D16" s="18">
        <f>B16/B$15</f>
        <v>0.30666666666666664</v>
      </c>
      <c r="E16" s="16">
        <f>Intra!E16+Inter!E16+Foreign!E16</f>
        <v>80</v>
      </c>
      <c r="F16" s="17">
        <f>((SQRT((Intra!F16/1.645)^2+(Inter!F16/1.645)^2+(Foreign!F16/1.645)^2))*1.645)</f>
        <v>61.367743970265032</v>
      </c>
      <c r="G16" s="18">
        <f>E16/E$15</f>
        <v>0.12658227848101267</v>
      </c>
      <c r="H16" s="16">
        <f>Intra!H16+Inter!H16+Foreign!H16</f>
        <v>150</v>
      </c>
      <c r="I16" s="22">
        <f>((SQRT((Intra!I16/1.645)^2+(Inter!I16/1.645)^2+(Foreign!I16/1.645)^2))*1.645)</f>
        <v>109.22453936730518</v>
      </c>
    </row>
    <row r="17" spans="1:9" x14ac:dyDescent="0.3">
      <c r="A17" s="19" t="s">
        <v>18</v>
      </c>
      <c r="B17" s="16">
        <f>Intra!B17+Inter!B17+Foreign!B17</f>
        <v>140</v>
      </c>
      <c r="C17" s="17">
        <f>((SQRT((Intra!C17/1.645)^2+(Inter!C17/1.645)^2+(Foreign!C17/1.645)^2))*1.645)</f>
        <v>78.313472659562251</v>
      </c>
      <c r="D17" s="18">
        <f t="shared" ref="D17:D21" si="1">B17/B$15</f>
        <v>0.18666666666666668</v>
      </c>
      <c r="E17" s="16">
        <f>Intra!E17+Inter!E17+Foreign!E17</f>
        <v>160</v>
      </c>
      <c r="F17" s="17">
        <f>((SQRT((Intra!F17/1.645)^2+(Inter!F17/1.645)^2+(Foreign!F17/1.645)^2))*1.645)</f>
        <v>78.287930104199333</v>
      </c>
      <c r="G17" s="18">
        <f t="shared" ref="G17:G21" si="2">E17/E$15</f>
        <v>0.25316455696202533</v>
      </c>
      <c r="H17" s="16">
        <f>Intra!H17+Inter!H17+Foreign!H17</f>
        <v>-20</v>
      </c>
      <c r="I17" s="22">
        <f>((SQRT((Intra!I17/1.645)^2+(Inter!I17/1.645)^2+(Foreign!I17/1.645)^2))*1.645)</f>
        <v>110.7339153105317</v>
      </c>
    </row>
    <row r="18" spans="1:9" x14ac:dyDescent="0.3">
      <c r="A18" s="19" t="s">
        <v>19</v>
      </c>
      <c r="B18" s="16">
        <f>Intra!B18+Inter!B18+Foreign!B18</f>
        <v>147</v>
      </c>
      <c r="C18" s="17">
        <f>((SQRT((Intra!C18/1.645)^2+(Inter!C18/1.645)^2+(Foreign!C18/1.645)^2))*1.645)</f>
        <v>64.451532177288072</v>
      </c>
      <c r="D18" s="18">
        <f t="shared" si="1"/>
        <v>0.19600000000000001</v>
      </c>
      <c r="E18" s="16">
        <f>Intra!E18+Inter!E18+Foreign!E18</f>
        <v>234</v>
      </c>
      <c r="F18" s="17">
        <f>((SQRT((Intra!F18/1.645)^2+(Inter!F18/1.645)^2+(Foreign!F18/1.645)^2))*1.645)</f>
        <v>104.95237014951117</v>
      </c>
      <c r="G18" s="18">
        <f t="shared" si="2"/>
        <v>0.370253164556962</v>
      </c>
      <c r="H18" s="16">
        <f>Intra!H18+Inter!H18+Foreign!H18</f>
        <v>-87</v>
      </c>
      <c r="I18" s="22">
        <f>((SQRT((Intra!I18/1.645)^2+(Inter!I18/1.645)^2+(Foreign!I18/1.645)^2))*1.645)</f>
        <v>123.16249429107874</v>
      </c>
    </row>
    <row r="19" spans="1:9" x14ac:dyDescent="0.3">
      <c r="A19" s="20" t="s">
        <v>20</v>
      </c>
      <c r="B19" s="16">
        <f>Intra!B19+Inter!B19+Foreign!B19</f>
        <v>60</v>
      </c>
      <c r="C19" s="17">
        <f>((SQRT((Intra!C19/1.645)^2+(Inter!C19/1.645)^2+(Foreign!C19/1.645)^2))*1.645)</f>
        <v>46.454278597347731</v>
      </c>
      <c r="D19" s="18">
        <f t="shared" si="1"/>
        <v>0.08</v>
      </c>
      <c r="E19" s="16">
        <f>Intra!E19+Inter!E19+Foreign!E19</f>
        <v>107</v>
      </c>
      <c r="F19" s="17">
        <f>((SQRT((Intra!F19/1.645)^2+(Inter!F19/1.645)^2+(Foreign!F19/1.645)^2))*1.645)</f>
        <v>63.166446789415026</v>
      </c>
      <c r="G19" s="18">
        <f t="shared" si="2"/>
        <v>0.16930379746835442</v>
      </c>
      <c r="H19" s="16">
        <f>Intra!H19+Inter!H19+Foreign!H19</f>
        <v>-47</v>
      </c>
      <c r="I19" s="22">
        <f>((SQRT((Intra!I19/1.645)^2+(Inter!I19/1.645)^2+(Foreign!I19/1.645)^2))*1.645)</f>
        <v>78.40918313565065</v>
      </c>
    </row>
    <row r="20" spans="1:9" x14ac:dyDescent="0.3">
      <c r="A20" s="20" t="s">
        <v>21</v>
      </c>
      <c r="B20" s="16">
        <f>Intra!B20+Inter!B20+Foreign!B20</f>
        <v>173</v>
      </c>
      <c r="C20" s="17">
        <f>((SQRT((Intra!C20/1.645)^2+(Inter!C20/1.645)^2+(Foreign!C20/1.645)^2))*1.645)</f>
        <v>85.299472448544478</v>
      </c>
      <c r="D20" s="18">
        <f t="shared" si="1"/>
        <v>0.23066666666666666</v>
      </c>
      <c r="E20" s="16">
        <f>Intra!E20+Inter!E20+Foreign!E20</f>
        <v>51</v>
      </c>
      <c r="F20" s="17">
        <f>((SQRT((Intra!F20/1.645)^2+(Inter!F20/1.645)^2+(Foreign!F20/1.645)^2))*1.645)</f>
        <v>40.93897898091744</v>
      </c>
      <c r="G20" s="18">
        <f t="shared" si="2"/>
        <v>8.0696202531645569E-2</v>
      </c>
      <c r="H20" s="16">
        <f>Intra!H20+Inter!H20+Foreign!H20</f>
        <v>122</v>
      </c>
      <c r="I20" s="22">
        <f>((SQRT((Intra!I20/1.645)^2+(Inter!I20/1.645)^2+(Foreign!I20/1.645)^2))*1.645)</f>
        <v>94.615009380118963</v>
      </c>
    </row>
    <row r="21" spans="1:9" x14ac:dyDescent="0.3">
      <c r="A21" s="20" t="s">
        <v>30</v>
      </c>
      <c r="B21" s="16">
        <f>Intra!B21+Inter!B21+Foreign!B21</f>
        <v>0</v>
      </c>
      <c r="C21" s="17">
        <f>((SQRT((Intra!C21/1.645)^2+(Inter!C21/1.645)^2+(Foreign!C21/1.645)^2))*1.645)</f>
        <v>0</v>
      </c>
      <c r="D21" s="18">
        <f t="shared" si="1"/>
        <v>0</v>
      </c>
      <c r="E21" s="16">
        <f>Intra!E21+Inter!E21+Foreign!E21</f>
        <v>0</v>
      </c>
      <c r="F21" s="17">
        <f>((SQRT((Intra!F21/1.645)^2+(Inter!F21/1.645)^2+(Foreign!F21/1.645)^2))*1.645)</f>
        <v>0</v>
      </c>
      <c r="G21" s="18">
        <f t="shared" si="2"/>
        <v>0</v>
      </c>
      <c r="H21" s="16">
        <f>Intra!H21+Inter!H21+Foreign!H21</f>
        <v>0</v>
      </c>
      <c r="I21" s="22">
        <f>((SQRT((Intra!I21/1.645)^2+(Inter!I21/1.645)^2+(Foreign!I21/1.645)^2))*1.645)</f>
        <v>0</v>
      </c>
    </row>
    <row r="22" spans="1:9" x14ac:dyDescent="0.3">
      <c r="A22" s="21"/>
      <c r="B22" s="21"/>
      <c r="C22" s="29"/>
      <c r="D22" s="23"/>
      <c r="E22" s="21"/>
      <c r="F22" s="29"/>
      <c r="G22" s="23"/>
      <c r="H22" s="21"/>
      <c r="I22" s="23"/>
    </row>
    <row r="23" spans="1:9" x14ac:dyDescent="0.3">
      <c r="A23" s="12" t="s">
        <v>24</v>
      </c>
      <c r="B23" s="4"/>
      <c r="C23" s="13"/>
      <c r="D23" s="14"/>
      <c r="E23" s="4"/>
      <c r="F23" s="13"/>
      <c r="G23" s="14"/>
      <c r="H23" s="4"/>
      <c r="I23" s="14"/>
    </row>
    <row r="24" spans="1:9" x14ac:dyDescent="0.3">
      <c r="A24" s="15" t="s">
        <v>5</v>
      </c>
      <c r="B24" s="16">
        <f>Intra!B24+Inter!B24+Foreign!B24</f>
        <v>942</v>
      </c>
      <c r="C24" s="17">
        <f>((SQRT((Intra!C24/1.645)^2+(Inter!C24/1.645)^2+(Foreign!C24/1.645)^2))*1.645)</f>
        <v>178.68967513541457</v>
      </c>
      <c r="D24" s="18">
        <f>B24/B$24</f>
        <v>1</v>
      </c>
      <c r="E24" s="16">
        <f>Intra!E24+Inter!E24+Foreign!E24</f>
        <v>831</v>
      </c>
      <c r="F24" s="17">
        <f>((SQRT((Intra!F24/1.645)^2+(Inter!F24/1.645)^2+(Foreign!F24/1.645)^2))*1.645)</f>
        <v>199.26364445126461</v>
      </c>
      <c r="G24" s="18">
        <f>E24/E$24</f>
        <v>1</v>
      </c>
      <c r="H24" s="16">
        <f>Intra!H24+Inter!H24+Foreign!H24</f>
        <v>111</v>
      </c>
      <c r="I24" s="22">
        <f>((SQRT((Intra!I24/1.645)^2+(Inter!I24/1.645)^2+(Foreign!I24/1.645)^2))*1.645)</f>
        <v>267.64902391004529</v>
      </c>
    </row>
    <row r="25" spans="1:9" ht="28.8" x14ac:dyDescent="0.3">
      <c r="A25" s="19" t="s">
        <v>25</v>
      </c>
      <c r="B25" s="16">
        <f>Intra!B25+Inter!B25+Foreign!B25</f>
        <v>373</v>
      </c>
      <c r="C25" s="17">
        <f>((SQRT((Intra!C25/1.645)^2+(Inter!C25/1.645)^2+(Foreign!C25/1.645)^2))*1.645)</f>
        <v>129.93844696624629</v>
      </c>
      <c r="D25" s="18">
        <f t="shared" ref="D25:D30" si="3">B25/B$24</f>
        <v>0.39596602972399153</v>
      </c>
      <c r="E25" s="16">
        <f>Intra!E25+Inter!E25+Foreign!E25</f>
        <v>158</v>
      </c>
      <c r="F25" s="17">
        <f>((SQRT((Intra!F25/1.645)^2+(Inter!F25/1.645)^2+(Foreign!F25/1.645)^2))*1.645)</f>
        <v>82.255698890715166</v>
      </c>
      <c r="G25" s="18">
        <f t="shared" ref="G25:G30" si="4">E25/E$24</f>
        <v>0.19013237063778579</v>
      </c>
      <c r="H25" s="16">
        <f>Intra!H25+Inter!H25+Foreign!H25</f>
        <v>215</v>
      </c>
      <c r="I25" s="22">
        <f>((SQRT((Intra!I25/1.645)^2+(Inter!I25/1.645)^2+(Foreign!I25/1.645)^2))*1.645)</f>
        <v>153.78556499229697</v>
      </c>
    </row>
    <row r="26" spans="1:9" ht="28.8" x14ac:dyDescent="0.3">
      <c r="A26" s="19" t="s">
        <v>26</v>
      </c>
      <c r="B26" s="16">
        <f>Intra!B26+Inter!B26+Foreign!B26</f>
        <v>78</v>
      </c>
      <c r="C26" s="17">
        <f>((SQRT((Intra!C26/1.645)^2+(Inter!C26/1.645)^2+(Foreign!C26/1.645)^2))*1.645)</f>
        <v>44.339598554790733</v>
      </c>
      <c r="D26" s="18">
        <f t="shared" si="3"/>
        <v>8.2802547770700632E-2</v>
      </c>
      <c r="E26" s="16">
        <f>Intra!E26+Inter!E26+Foreign!E26</f>
        <v>24</v>
      </c>
      <c r="F26" s="17">
        <f>((SQRT((Intra!F26/1.645)^2+(Inter!F26/1.645)^2+(Foreign!F26/1.645)^2))*1.645)</f>
        <v>24.839484696748443</v>
      </c>
      <c r="G26" s="18">
        <f t="shared" si="4"/>
        <v>2.8880866425992781E-2</v>
      </c>
      <c r="H26" s="16">
        <f>Intra!H26+Inter!H26+Foreign!H26</f>
        <v>54</v>
      </c>
      <c r="I26" s="22">
        <f>((SQRT((Intra!I26/1.645)^2+(Inter!I26/1.645)^2+(Foreign!I26/1.645)^2))*1.645)</f>
        <v>50.823223038292248</v>
      </c>
    </row>
    <row r="27" spans="1:9" ht="28.8" x14ac:dyDescent="0.3">
      <c r="A27" s="19" t="s">
        <v>27</v>
      </c>
      <c r="B27" s="16">
        <f>Intra!B27+Inter!B27+Foreign!B27</f>
        <v>122</v>
      </c>
      <c r="C27" s="17">
        <f>((SQRT((Intra!C27/1.645)^2+(Inter!C27/1.645)^2+(Foreign!C27/1.645)^2))*1.645)</f>
        <v>59.38013135721409</v>
      </c>
      <c r="D27" s="18">
        <f t="shared" si="3"/>
        <v>0.12951167728237792</v>
      </c>
      <c r="E27" s="16">
        <f>Intra!E27+Inter!E27+Foreign!E27</f>
        <v>233</v>
      </c>
      <c r="F27" s="17">
        <f>((SQRT((Intra!F27/1.645)^2+(Inter!F27/1.645)^2+(Foreign!F27/1.645)^2))*1.645)</f>
        <v>104.11532067856295</v>
      </c>
      <c r="G27" s="18">
        <f t="shared" si="4"/>
        <v>0.28038507821901326</v>
      </c>
      <c r="H27" s="16">
        <f>Intra!H27+Inter!H27+Foreign!H27</f>
        <v>-111</v>
      </c>
      <c r="I27" s="22">
        <f>((SQRT((Intra!I27/1.645)^2+(Inter!I27/1.645)^2+(Foreign!I27/1.645)^2))*1.645)</f>
        <v>119.85824961178099</v>
      </c>
    </row>
    <row r="28" spans="1:9" ht="28.8" x14ac:dyDescent="0.3">
      <c r="A28" s="19" t="s">
        <v>28</v>
      </c>
      <c r="B28" s="16">
        <f>Intra!B28+Inter!B28+Foreign!B28</f>
        <v>138</v>
      </c>
      <c r="C28" s="17">
        <f>((SQRT((Intra!C28/1.645)^2+(Inter!C28/1.645)^2+(Foreign!C28/1.645)^2))*1.645)</f>
        <v>65.825526963329352</v>
      </c>
      <c r="D28" s="18">
        <f t="shared" si="3"/>
        <v>0.1464968152866242</v>
      </c>
      <c r="E28" s="16">
        <f>Intra!E28+Inter!E28+Foreign!E28</f>
        <v>149</v>
      </c>
      <c r="F28" s="17">
        <f>((SQRT((Intra!F28/1.645)^2+(Inter!F28/1.645)^2+(Foreign!F28/1.645)^2))*1.645)</f>
        <v>115.09561242723373</v>
      </c>
      <c r="G28" s="18">
        <f t="shared" si="4"/>
        <v>0.17930204572803851</v>
      </c>
      <c r="H28" s="16">
        <f>Intra!H28+Inter!H28+Foreign!H28</f>
        <v>-11</v>
      </c>
      <c r="I28" s="22">
        <f>((SQRT((Intra!I28/1.645)^2+(Inter!I28/1.645)^2+(Foreign!I28/1.645)^2))*1.645)</f>
        <v>132.58959235173776</v>
      </c>
    </row>
    <row r="29" spans="1:9" x14ac:dyDescent="0.3">
      <c r="A29" s="19" t="s">
        <v>22</v>
      </c>
      <c r="B29" s="16">
        <f>Intra!B29+Inter!B29+Foreign!B29</f>
        <v>58</v>
      </c>
      <c r="C29" s="17">
        <f>((SQRT((Intra!C29/1.645)^2+(Inter!C29/1.645)^2+(Foreign!C29/1.645)^2))*1.645)</f>
        <v>39.293765408776999</v>
      </c>
      <c r="D29" s="18">
        <f t="shared" si="3"/>
        <v>6.1571125265392782E-2</v>
      </c>
      <c r="E29" s="16">
        <f>Intra!E29+Inter!E29+Foreign!E29</f>
        <v>134</v>
      </c>
      <c r="F29" s="17">
        <f>((SQRT((Intra!F29/1.645)^2+(Inter!F29/1.645)^2+(Foreign!F29/1.645)^2))*1.645)</f>
        <v>62.625873247404705</v>
      </c>
      <c r="G29" s="18">
        <f t="shared" si="4"/>
        <v>0.16125150421179302</v>
      </c>
      <c r="H29" s="16">
        <f>Intra!H29+Inter!H29+Foreign!H29</f>
        <v>-76</v>
      </c>
      <c r="I29" s="22">
        <f>((SQRT((Intra!I29/1.645)^2+(Inter!I29/1.645)^2+(Foreign!I29/1.645)^2))*1.645)</f>
        <v>73.932401557098089</v>
      </c>
    </row>
    <row r="30" spans="1:9" x14ac:dyDescent="0.3">
      <c r="A30" s="24" t="s">
        <v>23</v>
      </c>
      <c r="B30" s="25">
        <f>Intra!B30+Inter!B30+Foreign!B30</f>
        <v>173</v>
      </c>
      <c r="C30" s="26">
        <f>((SQRT((Intra!C30/1.645)^2+(Inter!C30/1.645)^2+(Foreign!C30/1.645)^2))*1.645)</f>
        <v>60.638271743182116</v>
      </c>
      <c r="D30" s="27">
        <f t="shared" si="3"/>
        <v>0.18365180467091294</v>
      </c>
      <c r="E30" s="25">
        <f>Intra!E30+Inter!E30+Foreign!E30</f>
        <v>133</v>
      </c>
      <c r="F30" s="26">
        <f>((SQRT((Intra!F30/1.645)^2+(Inter!F30/1.645)^2+(Foreign!F30/1.645)^2))*1.645)</f>
        <v>65.681047494692109</v>
      </c>
      <c r="G30" s="27">
        <f t="shared" si="4"/>
        <v>0.16004813477737664</v>
      </c>
      <c r="H30" s="25">
        <f>Intra!H30+Inter!H30+Foreign!H30</f>
        <v>40</v>
      </c>
      <c r="I30" s="28">
        <f>((SQRT((Intra!I30/1.645)^2+(Inter!I30/1.645)^2+(Foreign!I30/1.645)^2))*1.645)</f>
        <v>89.392393412415132</v>
      </c>
    </row>
    <row r="32" spans="1:9" x14ac:dyDescent="0.3">
      <c r="A32" s="7" t="s">
        <v>6</v>
      </c>
    </row>
    <row r="33" spans="1:9" ht="28.8" customHeight="1" x14ac:dyDescent="0.3">
      <c r="A33" s="56" t="s">
        <v>37</v>
      </c>
      <c r="B33" s="56"/>
      <c r="C33" s="56"/>
      <c r="D33" s="56"/>
      <c r="E33" s="56"/>
      <c r="F33" s="56"/>
      <c r="G33" s="56"/>
      <c r="H33" s="56"/>
      <c r="I33" s="56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5">
    <mergeCell ref="B5:D5"/>
    <mergeCell ref="E5:G5"/>
    <mergeCell ref="H5:I5"/>
    <mergeCell ref="B3:I3"/>
    <mergeCell ref="A33:I33"/>
  </mergeCells>
  <pageMargins left="0.7" right="0.7" top="0.5" bottom="0.5" header="0.3" footer="0.3"/>
  <pageSetup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1" customWidth="1"/>
    <col min="3" max="4" width="10.6640625" style="1" customWidth="1"/>
    <col min="5" max="5" width="13.5546875" style="1" customWidth="1"/>
    <col min="6" max="7" width="10.6640625" style="1" customWidth="1"/>
    <col min="8" max="8" width="13.5546875" style="1" customWidth="1"/>
    <col min="9" max="9" width="10.6640625" style="1" customWidth="1"/>
    <col min="10" max="16384" width="8.88671875" style="1"/>
  </cols>
  <sheetData>
    <row r="2" spans="1:9" x14ac:dyDescent="0.3">
      <c r="A2" s="57"/>
      <c r="B2" s="57"/>
      <c r="C2" s="57"/>
      <c r="D2" s="57"/>
      <c r="E2" s="57"/>
      <c r="F2" s="57"/>
      <c r="G2" s="57"/>
      <c r="H2" s="57"/>
      <c r="I2" s="57"/>
    </row>
    <row r="3" spans="1:9" ht="15.6" x14ac:dyDescent="0.3">
      <c r="A3" s="2" t="str">
        <f>Total!A3</f>
        <v>Dorchester County</v>
      </c>
      <c r="B3" s="58" t="s">
        <v>9</v>
      </c>
      <c r="C3" s="58"/>
      <c r="D3" s="58"/>
      <c r="E3" s="58"/>
      <c r="F3" s="58"/>
      <c r="G3" s="58"/>
      <c r="H3" s="58"/>
      <c r="I3" s="58"/>
    </row>
    <row r="4" spans="1:9" ht="15.6" x14ac:dyDescent="0.3">
      <c r="A4" s="2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1"/>
      <c r="B5" s="52" t="s">
        <v>0</v>
      </c>
      <c r="C5" s="53"/>
      <c r="D5" s="54"/>
      <c r="E5" s="52" t="s">
        <v>36</v>
      </c>
      <c r="F5" s="53"/>
      <c r="G5" s="54"/>
      <c r="H5" s="52" t="s">
        <v>1</v>
      </c>
      <c r="I5" s="54"/>
    </row>
    <row r="6" spans="1:9" x14ac:dyDescent="0.3">
      <c r="A6" s="30" t="s">
        <v>12</v>
      </c>
      <c r="B6" s="4" t="s">
        <v>2</v>
      </c>
      <c r="C6" s="13" t="s">
        <v>3</v>
      </c>
      <c r="D6" s="13" t="s">
        <v>4</v>
      </c>
      <c r="E6" s="4" t="s">
        <v>2</v>
      </c>
      <c r="F6" s="13" t="s">
        <v>3</v>
      </c>
      <c r="G6" s="13" t="s">
        <v>4</v>
      </c>
      <c r="H6" s="4" t="s">
        <v>2</v>
      </c>
      <c r="I6" s="14" t="s">
        <v>3</v>
      </c>
    </row>
    <row r="7" spans="1:9" s="5" customFormat="1" x14ac:dyDescent="0.3">
      <c r="A7" s="30"/>
      <c r="B7" s="4"/>
      <c r="C7" s="13"/>
      <c r="D7" s="13"/>
      <c r="E7" s="4"/>
      <c r="F7" s="13"/>
      <c r="G7" s="13"/>
      <c r="H7" s="4"/>
      <c r="I7" s="14"/>
    </row>
    <row r="8" spans="1:9" x14ac:dyDescent="0.3">
      <c r="A8" s="31" t="s">
        <v>5</v>
      </c>
      <c r="B8" s="43">
        <v>744</v>
      </c>
      <c r="C8" s="43">
        <v>161.20173696334663</v>
      </c>
      <c r="D8" s="18">
        <f t="shared" ref="D8:D12" si="0">B8/B$8</f>
        <v>1</v>
      </c>
      <c r="E8" s="41">
        <v>820</v>
      </c>
      <c r="F8" s="41">
        <v>199.50689211152581</v>
      </c>
      <c r="G8" s="18">
        <f t="shared" ref="G8:G12" si="1">E8/E$8</f>
        <v>1</v>
      </c>
      <c r="H8" s="34">
        <f t="shared" ref="H8:H12" si="2">B8-E8</f>
        <v>-76</v>
      </c>
      <c r="I8" s="35">
        <f>((SQRT((C8/1.645)^2+(F8/1.645)^2)))*1.645</f>
        <v>256.49366463910957</v>
      </c>
    </row>
    <row r="9" spans="1:9" x14ac:dyDescent="0.3">
      <c r="A9" s="32" t="s">
        <v>13</v>
      </c>
      <c r="B9" s="43">
        <v>466</v>
      </c>
      <c r="C9" s="43">
        <v>138.42687600318081</v>
      </c>
      <c r="D9" s="18">
        <f t="shared" si="0"/>
        <v>0.62634408602150538</v>
      </c>
      <c r="E9" s="41">
        <v>402</v>
      </c>
      <c r="F9" s="41">
        <v>162.00617272190587</v>
      </c>
      <c r="G9" s="18">
        <f t="shared" si="1"/>
        <v>0.49024390243902438</v>
      </c>
      <c r="H9" s="34">
        <f t="shared" si="2"/>
        <v>64</v>
      </c>
      <c r="I9" s="35">
        <f t="shared" ref="I9:I12" si="3">((SQRT((C9/1.645)^2+(F9/1.645)^2)))*1.645</f>
        <v>213.09152962987525</v>
      </c>
    </row>
    <row r="10" spans="1:9" x14ac:dyDescent="0.3">
      <c r="A10" s="32" t="s">
        <v>14</v>
      </c>
      <c r="B10" s="43">
        <v>41</v>
      </c>
      <c r="C10" s="43">
        <v>33.346664001066131</v>
      </c>
      <c r="D10" s="18">
        <f t="shared" si="0"/>
        <v>5.510752688172043E-2</v>
      </c>
      <c r="E10" s="41">
        <v>99</v>
      </c>
      <c r="F10" s="41">
        <v>64.614239916600425</v>
      </c>
      <c r="G10" s="18">
        <f t="shared" si="1"/>
        <v>0.12073170731707317</v>
      </c>
      <c r="H10" s="34">
        <f t="shared" si="2"/>
        <v>-58</v>
      </c>
      <c r="I10" s="35">
        <f t="shared" si="3"/>
        <v>72.711759709141944</v>
      </c>
    </row>
    <row r="11" spans="1:9" x14ac:dyDescent="0.3">
      <c r="A11" s="32" t="s">
        <v>15</v>
      </c>
      <c r="B11" s="43">
        <v>13</v>
      </c>
      <c r="C11" s="43">
        <v>20</v>
      </c>
      <c r="D11" s="18">
        <f t="shared" si="0"/>
        <v>1.7473118279569891E-2</v>
      </c>
      <c r="E11" s="41">
        <v>0</v>
      </c>
      <c r="F11" s="41">
        <v>0</v>
      </c>
      <c r="G11" s="18">
        <f t="shared" si="1"/>
        <v>0</v>
      </c>
      <c r="H11" s="34">
        <f t="shared" si="2"/>
        <v>13</v>
      </c>
      <c r="I11" s="35">
        <f t="shared" si="3"/>
        <v>20</v>
      </c>
    </row>
    <row r="12" spans="1:9" x14ac:dyDescent="0.3">
      <c r="A12" s="33" t="s">
        <v>16</v>
      </c>
      <c r="B12" s="43">
        <v>224</v>
      </c>
      <c r="C12" s="43">
        <v>72.883468633154394</v>
      </c>
      <c r="D12" s="18">
        <f t="shared" si="0"/>
        <v>0.30107526881720431</v>
      </c>
      <c r="E12" s="41">
        <v>319</v>
      </c>
      <c r="F12" s="41">
        <v>96.860724754670301</v>
      </c>
      <c r="G12" s="18">
        <f t="shared" si="1"/>
        <v>0.38902439024390245</v>
      </c>
      <c r="H12" s="34">
        <f t="shared" si="2"/>
        <v>-95</v>
      </c>
      <c r="I12" s="35">
        <f t="shared" si="3"/>
        <v>121.21881042148534</v>
      </c>
    </row>
    <row r="13" spans="1:9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9" x14ac:dyDescent="0.3">
      <c r="A14" s="30" t="s">
        <v>40</v>
      </c>
      <c r="B14" s="36"/>
      <c r="C14" s="13"/>
      <c r="D14" s="14"/>
      <c r="E14" s="4"/>
      <c r="F14" s="13"/>
      <c r="G14" s="14"/>
      <c r="H14" s="4"/>
      <c r="I14" s="14"/>
    </row>
    <row r="15" spans="1:9" x14ac:dyDescent="0.3">
      <c r="A15" s="31" t="s">
        <v>5</v>
      </c>
      <c r="B15" s="44">
        <v>617</v>
      </c>
      <c r="C15" s="44">
        <v>153.12413265060476</v>
      </c>
      <c r="D15" s="18">
        <f>B15/B$15</f>
        <v>1</v>
      </c>
      <c r="E15" s="45">
        <v>621</v>
      </c>
      <c r="F15" s="45">
        <v>162.13266173106516</v>
      </c>
      <c r="G15" s="18">
        <f>E15/E$15</f>
        <v>1</v>
      </c>
      <c r="H15" s="16">
        <f t="shared" ref="H15:H21" si="4">B15-E15</f>
        <v>-4</v>
      </c>
      <c r="I15" s="35">
        <f t="shared" ref="I15:I21" si="5">((SQRT((C15/1.645)^2+(F15/1.645)^2)))*1.645</f>
        <v>223.01121048054961</v>
      </c>
    </row>
    <row r="16" spans="1:9" x14ac:dyDescent="0.3">
      <c r="A16" s="32" t="s">
        <v>17</v>
      </c>
      <c r="B16" s="44">
        <v>204</v>
      </c>
      <c r="C16" s="44">
        <v>87.286883321607959</v>
      </c>
      <c r="D16" s="18">
        <f>B16/B$15</f>
        <v>0.33063209076175043</v>
      </c>
      <c r="E16" s="45">
        <v>80</v>
      </c>
      <c r="F16" s="45">
        <v>61.367743970265032</v>
      </c>
      <c r="G16" s="18">
        <f>E16/E$15</f>
        <v>0.1288244766505636</v>
      </c>
      <c r="H16" s="16">
        <f t="shared" si="4"/>
        <v>124</v>
      </c>
      <c r="I16" s="35">
        <f t="shared" si="5"/>
        <v>106.70051546267243</v>
      </c>
    </row>
    <row r="17" spans="1:9" x14ac:dyDescent="0.3">
      <c r="A17" s="32" t="s">
        <v>18</v>
      </c>
      <c r="B17" s="44">
        <v>112</v>
      </c>
      <c r="C17" s="44">
        <v>71.749564458608404</v>
      </c>
      <c r="D17" s="18">
        <f t="shared" ref="D17:D21" si="6">B17/B$15</f>
        <v>0.18152350081037277</v>
      </c>
      <c r="E17" s="45">
        <v>160</v>
      </c>
      <c r="F17" s="45">
        <v>78.287930104199333</v>
      </c>
      <c r="G17" s="18">
        <f t="shared" ref="G17:G21" si="7">E17/E$15</f>
        <v>0.25764895330112719</v>
      </c>
      <c r="H17" s="16">
        <f t="shared" si="4"/>
        <v>-48</v>
      </c>
      <c r="I17" s="35">
        <f t="shared" si="5"/>
        <v>106.19322012256717</v>
      </c>
    </row>
    <row r="18" spans="1:9" x14ac:dyDescent="0.3">
      <c r="A18" s="32" t="s">
        <v>19</v>
      </c>
      <c r="B18" s="44">
        <v>129</v>
      </c>
      <c r="C18" s="44">
        <v>61</v>
      </c>
      <c r="D18" s="18">
        <f t="shared" si="6"/>
        <v>0.20907617504051865</v>
      </c>
      <c r="E18" s="45">
        <v>223</v>
      </c>
      <c r="F18" s="45">
        <v>103.56640381899915</v>
      </c>
      <c r="G18" s="18">
        <f t="shared" si="7"/>
        <v>0.35909822866344604</v>
      </c>
      <c r="H18" s="16">
        <f t="shared" si="4"/>
        <v>-94</v>
      </c>
      <c r="I18" s="35">
        <f t="shared" si="5"/>
        <v>120.19567379901825</v>
      </c>
    </row>
    <row r="19" spans="1:9" x14ac:dyDescent="0.3">
      <c r="A19" s="33" t="s">
        <v>20</v>
      </c>
      <c r="B19" s="44">
        <v>44</v>
      </c>
      <c r="C19" s="44">
        <v>37.802116342871592</v>
      </c>
      <c r="D19" s="18">
        <f t="shared" si="6"/>
        <v>7.1312803889789306E-2</v>
      </c>
      <c r="E19" s="45">
        <v>107</v>
      </c>
      <c r="F19" s="45">
        <v>63.166446789415026</v>
      </c>
      <c r="G19" s="18">
        <f t="shared" si="7"/>
        <v>0.17230273752012881</v>
      </c>
      <c r="H19" s="16">
        <f t="shared" si="4"/>
        <v>-63</v>
      </c>
      <c r="I19" s="35">
        <f t="shared" si="5"/>
        <v>73.61385739111897</v>
      </c>
    </row>
    <row r="20" spans="1:9" x14ac:dyDescent="0.3">
      <c r="A20" s="33" t="s">
        <v>21</v>
      </c>
      <c r="B20" s="44">
        <v>128</v>
      </c>
      <c r="C20" s="44">
        <v>74.363969770312821</v>
      </c>
      <c r="D20" s="18">
        <f t="shared" si="6"/>
        <v>0.20745542949756887</v>
      </c>
      <c r="E20" s="45">
        <v>51</v>
      </c>
      <c r="F20" s="45">
        <v>40.93897898091744</v>
      </c>
      <c r="G20" s="18">
        <f t="shared" si="7"/>
        <v>8.2125603864734303E-2</v>
      </c>
      <c r="H20" s="16">
        <f t="shared" si="4"/>
        <v>77</v>
      </c>
      <c r="I20" s="35">
        <f t="shared" si="5"/>
        <v>84.888161718816832</v>
      </c>
    </row>
    <row r="21" spans="1:9" x14ac:dyDescent="0.3">
      <c r="A21" s="33" t="s">
        <v>30</v>
      </c>
      <c r="B21" s="44">
        <v>0</v>
      </c>
      <c r="C21" s="44">
        <v>0</v>
      </c>
      <c r="D21" s="18">
        <f t="shared" si="6"/>
        <v>0</v>
      </c>
      <c r="E21" s="45">
        <v>0</v>
      </c>
      <c r="F21" s="45">
        <v>0</v>
      </c>
      <c r="G21" s="18">
        <f t="shared" si="7"/>
        <v>0</v>
      </c>
      <c r="H21" s="16">
        <f t="shared" si="4"/>
        <v>0</v>
      </c>
      <c r="I21" s="35">
        <f t="shared" si="5"/>
        <v>0</v>
      </c>
    </row>
    <row r="22" spans="1:9" x14ac:dyDescent="0.3">
      <c r="A22" s="21"/>
      <c r="B22" s="16"/>
      <c r="C22" s="17"/>
      <c r="D22" s="23"/>
      <c r="E22" s="16"/>
      <c r="F22" s="17"/>
      <c r="G22" s="23"/>
      <c r="H22" s="21"/>
      <c r="I22" s="23"/>
    </row>
    <row r="23" spans="1:9" x14ac:dyDescent="0.3">
      <c r="A23" s="12" t="s">
        <v>24</v>
      </c>
      <c r="B23" s="16"/>
      <c r="C23" s="17"/>
      <c r="D23" s="14"/>
      <c r="E23" s="16"/>
      <c r="F23" s="17"/>
      <c r="G23" s="14"/>
      <c r="H23" s="4"/>
      <c r="I23" s="14"/>
    </row>
    <row r="24" spans="1:9" x14ac:dyDescent="0.3">
      <c r="A24" s="31" t="s">
        <v>5</v>
      </c>
      <c r="B24" s="50">
        <v>744</v>
      </c>
      <c r="C24" s="50">
        <v>161.17692142487397</v>
      </c>
      <c r="D24" s="18">
        <f>B24/B$24</f>
        <v>1</v>
      </c>
      <c r="E24" s="51">
        <v>820</v>
      </c>
      <c r="F24" s="51">
        <v>198.53715017598091</v>
      </c>
      <c r="G24" s="18">
        <f>E24/E$24</f>
        <v>1</v>
      </c>
      <c r="H24" s="16">
        <f t="shared" ref="H24:H30" si="8">B24-E24</f>
        <v>-76</v>
      </c>
      <c r="I24" s="35">
        <f t="shared" ref="I24:I30" si="9">((SQRT((C24/1.645)^2+(F24/1.645)^2)))*1.645</f>
        <v>255.72446109044787</v>
      </c>
    </row>
    <row r="25" spans="1:9" ht="28.8" x14ac:dyDescent="0.3">
      <c r="A25" s="32" t="s">
        <v>25</v>
      </c>
      <c r="B25" s="50">
        <v>325</v>
      </c>
      <c r="C25" s="50">
        <v>123.08939840619905</v>
      </c>
      <c r="D25" s="18">
        <f t="shared" ref="D25:D30" si="10">B25/B$24</f>
        <v>0.43682795698924731</v>
      </c>
      <c r="E25" s="51">
        <v>158</v>
      </c>
      <c r="F25" s="51">
        <v>82.255698890715166</v>
      </c>
      <c r="G25" s="18">
        <f t="shared" ref="G25:G30" si="11">E25/E$24</f>
        <v>0.1926829268292683</v>
      </c>
      <c r="H25" s="16">
        <f t="shared" si="8"/>
        <v>167</v>
      </c>
      <c r="I25" s="35">
        <f t="shared" si="9"/>
        <v>148.04391240439438</v>
      </c>
    </row>
    <row r="26" spans="1:9" ht="28.8" x14ac:dyDescent="0.3">
      <c r="A26" s="32" t="s">
        <v>26</v>
      </c>
      <c r="B26" s="50">
        <v>58</v>
      </c>
      <c r="C26" s="50">
        <v>38.535697735995385</v>
      </c>
      <c r="D26" s="18">
        <f t="shared" si="10"/>
        <v>7.7956989247311828E-2</v>
      </c>
      <c r="E26" s="51">
        <v>24</v>
      </c>
      <c r="F26" s="51">
        <v>24.839484696748443</v>
      </c>
      <c r="G26" s="18">
        <f t="shared" si="11"/>
        <v>2.9268292682926831E-2</v>
      </c>
      <c r="H26" s="16">
        <f t="shared" si="8"/>
        <v>34</v>
      </c>
      <c r="I26" s="35">
        <f t="shared" si="9"/>
        <v>45.847573545390603</v>
      </c>
    </row>
    <row r="27" spans="1:9" ht="28.8" x14ac:dyDescent="0.3">
      <c r="A27" s="32" t="s">
        <v>27</v>
      </c>
      <c r="B27" s="50">
        <v>81</v>
      </c>
      <c r="C27" s="50">
        <v>47.275786614291249</v>
      </c>
      <c r="D27" s="18">
        <f t="shared" si="10"/>
        <v>0.10887096774193548</v>
      </c>
      <c r="E27" s="51">
        <v>233</v>
      </c>
      <c r="F27" s="51">
        <v>104.11532067856295</v>
      </c>
      <c r="G27" s="18">
        <f t="shared" si="11"/>
        <v>0.28414634146341461</v>
      </c>
      <c r="H27" s="16">
        <f t="shared" si="8"/>
        <v>-152</v>
      </c>
      <c r="I27" s="35">
        <f t="shared" si="9"/>
        <v>114.3459662602927</v>
      </c>
    </row>
    <row r="28" spans="1:9" ht="28.8" x14ac:dyDescent="0.3">
      <c r="A28" s="32" t="s">
        <v>28</v>
      </c>
      <c r="B28" s="50">
        <v>107</v>
      </c>
      <c r="C28" s="50">
        <v>56.956123463592569</v>
      </c>
      <c r="D28" s="18">
        <f t="shared" si="10"/>
        <v>0.14381720430107528</v>
      </c>
      <c r="E28" s="51">
        <v>149</v>
      </c>
      <c r="F28" s="51">
        <v>115.09561242723373</v>
      </c>
      <c r="G28" s="18">
        <f t="shared" si="11"/>
        <v>0.18170731707317073</v>
      </c>
      <c r="H28" s="16">
        <f t="shared" si="8"/>
        <v>-42</v>
      </c>
      <c r="I28" s="35">
        <f t="shared" si="9"/>
        <v>128.4172885557081</v>
      </c>
    </row>
    <row r="29" spans="1:9" x14ac:dyDescent="0.3">
      <c r="A29" s="32" t="s">
        <v>22</v>
      </c>
      <c r="B29" s="50">
        <v>46</v>
      </c>
      <c r="C29" s="50">
        <v>33.211443810831227</v>
      </c>
      <c r="D29" s="18">
        <f t="shared" si="10"/>
        <v>6.1827956989247312E-2</v>
      </c>
      <c r="E29" s="51">
        <v>123</v>
      </c>
      <c r="F29" s="51">
        <v>60.274372663678548</v>
      </c>
      <c r="G29" s="18">
        <f t="shared" si="11"/>
        <v>0.15</v>
      </c>
      <c r="H29" s="16">
        <f t="shared" si="8"/>
        <v>-77</v>
      </c>
      <c r="I29" s="35">
        <f t="shared" si="9"/>
        <v>68.818602136341013</v>
      </c>
    </row>
    <row r="30" spans="1:9" x14ac:dyDescent="0.3">
      <c r="A30" s="37" t="s">
        <v>23</v>
      </c>
      <c r="B30" s="50">
        <v>127</v>
      </c>
      <c r="C30" s="50">
        <v>52.535702146254785</v>
      </c>
      <c r="D30" s="27">
        <f t="shared" si="10"/>
        <v>0.17069892473118278</v>
      </c>
      <c r="E30" s="51">
        <v>133</v>
      </c>
      <c r="F30" s="51">
        <v>65.681047494692109</v>
      </c>
      <c r="G30" s="27">
        <f t="shared" si="11"/>
        <v>0.16219512195121952</v>
      </c>
      <c r="H30" s="25">
        <f t="shared" si="8"/>
        <v>-6</v>
      </c>
      <c r="I30" s="35">
        <f t="shared" si="9"/>
        <v>84.107074613257126</v>
      </c>
    </row>
    <row r="31" spans="1:9" x14ac:dyDescent="0.3">
      <c r="B31" s="38"/>
      <c r="C31" s="38"/>
      <c r="E31" s="38"/>
      <c r="F31" s="38"/>
      <c r="I31" s="38"/>
    </row>
    <row r="32" spans="1:9" x14ac:dyDescent="0.3">
      <c r="A32" s="7" t="s">
        <v>33</v>
      </c>
    </row>
    <row r="33" spans="1:9" ht="30" customHeight="1" x14ac:dyDescent="0.3">
      <c r="A33" s="56" t="s">
        <v>38</v>
      </c>
      <c r="B33" s="56"/>
      <c r="C33" s="56"/>
      <c r="D33" s="56"/>
      <c r="E33" s="56"/>
      <c r="F33" s="56"/>
      <c r="G33" s="56"/>
      <c r="H33" s="56"/>
      <c r="I33" s="56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B5:D5"/>
    <mergeCell ref="E5:G5"/>
    <mergeCell ref="H5:I5"/>
    <mergeCell ref="A2:I2"/>
    <mergeCell ref="B3:I3"/>
  </mergeCells>
  <pageMargins left="0.7" right="0.7" top="0.5" bottom="0.5" header="0.3" footer="0.3"/>
  <pageSetup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5" customWidth="1"/>
    <col min="3" max="4" width="10.6640625" style="5" customWidth="1"/>
    <col min="5" max="5" width="13.5546875" style="5" customWidth="1"/>
    <col min="6" max="7" width="10.6640625" style="5" customWidth="1"/>
    <col min="8" max="8" width="13.5546875" style="5" customWidth="1"/>
    <col min="9" max="9" width="10.6640625" style="5" customWidth="1"/>
    <col min="10" max="16384" width="8.88671875" style="5"/>
  </cols>
  <sheetData>
    <row r="2" spans="1:9" x14ac:dyDescent="0.3">
      <c r="A2" s="57"/>
      <c r="B2" s="57"/>
      <c r="C2" s="57"/>
      <c r="D2" s="57"/>
      <c r="E2" s="57"/>
      <c r="F2" s="57"/>
      <c r="G2" s="57"/>
      <c r="H2" s="57"/>
      <c r="I2" s="57"/>
    </row>
    <row r="3" spans="1:9" ht="15.6" x14ac:dyDescent="0.3">
      <c r="A3" s="2" t="str">
        <f>Intra!A3</f>
        <v>Dorchester County</v>
      </c>
      <c r="B3" s="55" t="s">
        <v>10</v>
      </c>
      <c r="C3" s="55"/>
      <c r="D3" s="55"/>
      <c r="E3" s="55"/>
      <c r="F3" s="55"/>
      <c r="G3" s="55"/>
      <c r="H3" s="55"/>
      <c r="I3" s="5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1"/>
      <c r="B5" s="52" t="s">
        <v>0</v>
      </c>
      <c r="C5" s="53"/>
      <c r="D5" s="54"/>
      <c r="E5" s="52" t="s">
        <v>29</v>
      </c>
      <c r="F5" s="53"/>
      <c r="G5" s="54"/>
      <c r="H5" s="52" t="s">
        <v>1</v>
      </c>
      <c r="I5" s="54"/>
    </row>
    <row r="6" spans="1:9" x14ac:dyDescent="0.3">
      <c r="A6" s="30" t="s">
        <v>12</v>
      </c>
      <c r="B6" s="4" t="s">
        <v>2</v>
      </c>
      <c r="C6" s="13" t="s">
        <v>3</v>
      </c>
      <c r="D6" s="13" t="s">
        <v>4</v>
      </c>
      <c r="E6" s="4" t="s">
        <v>2</v>
      </c>
      <c r="F6" s="13" t="s">
        <v>3</v>
      </c>
      <c r="G6" s="13" t="s">
        <v>4</v>
      </c>
      <c r="H6" s="4" t="s">
        <v>2</v>
      </c>
      <c r="I6" s="14" t="s">
        <v>3</v>
      </c>
    </row>
    <row r="7" spans="1:9" x14ac:dyDescent="0.3">
      <c r="A7" s="30"/>
      <c r="B7" s="4"/>
      <c r="C7" s="13"/>
      <c r="D7" s="13"/>
      <c r="E7" s="4"/>
      <c r="F7" s="13"/>
      <c r="G7" s="13"/>
      <c r="H7" s="4"/>
      <c r="I7" s="14"/>
    </row>
    <row r="8" spans="1:9" x14ac:dyDescent="0.3">
      <c r="A8" s="31" t="s">
        <v>5</v>
      </c>
      <c r="B8" s="42">
        <v>198</v>
      </c>
      <c r="C8" s="42">
        <v>78.051265204351424</v>
      </c>
      <c r="D8" s="18">
        <f t="shared" ref="D8" si="0">B8/B$8</f>
        <v>1</v>
      </c>
      <c r="E8" s="43">
        <v>11</v>
      </c>
      <c r="F8" s="43">
        <v>17</v>
      </c>
      <c r="G8" s="18">
        <f t="shared" ref="G8" si="1">E8/E$8</f>
        <v>1</v>
      </c>
      <c r="H8" s="34">
        <f t="shared" ref="H8:H12" si="2">B8-E8</f>
        <v>187</v>
      </c>
      <c r="I8" s="35">
        <f t="shared" ref="I8:I12" si="3">((SQRT((C8/1.645)^2+(F8/1.645)^2)))*1.645</f>
        <v>79.881161734166071</v>
      </c>
    </row>
    <row r="9" spans="1:9" x14ac:dyDescent="0.3">
      <c r="A9" s="32" t="s">
        <v>13</v>
      </c>
      <c r="B9" s="42">
        <v>95</v>
      </c>
      <c r="C9" s="42">
        <v>58.497863208838666</v>
      </c>
      <c r="D9" s="18">
        <f>B9/B$8</f>
        <v>0.47979797979797978</v>
      </c>
      <c r="E9" s="43">
        <v>0</v>
      </c>
      <c r="F9" s="43">
        <v>0</v>
      </c>
      <c r="G9" s="18">
        <f>E9/E$8</f>
        <v>0</v>
      </c>
      <c r="H9" s="34">
        <f t="shared" si="2"/>
        <v>95</v>
      </c>
      <c r="I9" s="35">
        <f t="shared" si="3"/>
        <v>58.497863208838666</v>
      </c>
    </row>
    <row r="10" spans="1:9" x14ac:dyDescent="0.3">
      <c r="A10" s="32" t="s">
        <v>14</v>
      </c>
      <c r="B10" s="42">
        <v>50</v>
      </c>
      <c r="C10" s="42">
        <v>39.962482405376171</v>
      </c>
      <c r="D10" s="18">
        <f>B10/B$8</f>
        <v>0.25252525252525254</v>
      </c>
      <c r="E10" s="43">
        <v>11</v>
      </c>
      <c r="F10" s="43">
        <v>17</v>
      </c>
      <c r="G10" s="18">
        <f>E10/E$8</f>
        <v>1</v>
      </c>
      <c r="H10" s="34">
        <f t="shared" si="2"/>
        <v>39</v>
      </c>
      <c r="I10" s="35">
        <f t="shared" si="3"/>
        <v>43.428101501216929</v>
      </c>
    </row>
    <row r="11" spans="1:9" x14ac:dyDescent="0.3">
      <c r="A11" s="32" t="s">
        <v>15</v>
      </c>
      <c r="B11" s="42">
        <v>0</v>
      </c>
      <c r="C11" s="42">
        <v>0</v>
      </c>
      <c r="D11" s="18">
        <f>B11/B$8</f>
        <v>0</v>
      </c>
      <c r="E11" s="43">
        <v>0</v>
      </c>
      <c r="F11" s="43">
        <v>0</v>
      </c>
      <c r="G11" s="18">
        <f>E11/E$8</f>
        <v>0</v>
      </c>
      <c r="H11" s="34">
        <f t="shared" si="2"/>
        <v>0</v>
      </c>
      <c r="I11" s="35">
        <f t="shared" si="3"/>
        <v>0</v>
      </c>
    </row>
    <row r="12" spans="1:9" x14ac:dyDescent="0.3">
      <c r="A12" s="33" t="s">
        <v>16</v>
      </c>
      <c r="B12" s="42">
        <v>53</v>
      </c>
      <c r="C12" s="42">
        <v>32.756678708318397</v>
      </c>
      <c r="D12" s="18">
        <f>B12/B$8</f>
        <v>0.26767676767676768</v>
      </c>
      <c r="E12" s="43">
        <v>0</v>
      </c>
      <c r="F12" s="43">
        <v>0</v>
      </c>
      <c r="G12" s="18">
        <f>E12/E$8</f>
        <v>0</v>
      </c>
      <c r="H12" s="34">
        <f t="shared" si="2"/>
        <v>53</v>
      </c>
      <c r="I12" s="35">
        <f t="shared" si="3"/>
        <v>32.756678708318397</v>
      </c>
    </row>
    <row r="13" spans="1:9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9" x14ac:dyDescent="0.3">
      <c r="A14" s="30" t="s">
        <v>40</v>
      </c>
      <c r="B14" s="36"/>
      <c r="C14" s="13"/>
      <c r="D14" s="14"/>
      <c r="E14" s="4"/>
      <c r="F14" s="13"/>
      <c r="G14" s="14"/>
      <c r="H14" s="4"/>
      <c r="I14" s="14"/>
    </row>
    <row r="15" spans="1:9" x14ac:dyDescent="0.3">
      <c r="A15" s="31" t="s">
        <v>5</v>
      </c>
      <c r="B15" s="46">
        <v>133</v>
      </c>
      <c r="C15" s="46">
        <v>66.618315799785876</v>
      </c>
      <c r="D15" s="18">
        <f>B15/B$15</f>
        <v>1</v>
      </c>
      <c r="E15" s="47">
        <v>11</v>
      </c>
      <c r="F15" s="47">
        <v>17</v>
      </c>
      <c r="G15" s="18">
        <f>E15/E$15</f>
        <v>1</v>
      </c>
      <c r="H15" s="16">
        <f t="shared" ref="H15:H21" si="4">B15-E15</f>
        <v>122</v>
      </c>
      <c r="I15" s="22">
        <f t="shared" ref="I15:I21" si="5">((SQRT((C15/1.645)^2+(F15/1.645)^2)))*1.645</f>
        <v>68.753181744556372</v>
      </c>
    </row>
    <row r="16" spans="1:9" x14ac:dyDescent="0.3">
      <c r="A16" s="32" t="s">
        <v>17</v>
      </c>
      <c r="B16" s="46">
        <v>26</v>
      </c>
      <c r="C16" s="46">
        <v>23.345235059857504</v>
      </c>
      <c r="D16" s="18">
        <f>B16/B$15</f>
        <v>0.19548872180451127</v>
      </c>
      <c r="E16" s="47">
        <v>0</v>
      </c>
      <c r="F16" s="47">
        <v>0</v>
      </c>
      <c r="G16" s="18">
        <f>E16/E$15</f>
        <v>0</v>
      </c>
      <c r="H16" s="16">
        <f t="shared" si="4"/>
        <v>26</v>
      </c>
      <c r="I16" s="22">
        <f t="shared" si="5"/>
        <v>23.345235059857504</v>
      </c>
    </row>
    <row r="17" spans="1:9" x14ac:dyDescent="0.3">
      <c r="A17" s="32" t="s">
        <v>18</v>
      </c>
      <c r="B17" s="46">
        <v>28</v>
      </c>
      <c r="C17" s="46">
        <v>31.384709652950434</v>
      </c>
      <c r="D17" s="18">
        <f t="shared" ref="D17:D21" si="6">B17/B$15</f>
        <v>0.21052631578947367</v>
      </c>
      <c r="E17" s="47">
        <v>0</v>
      </c>
      <c r="F17" s="47">
        <v>0</v>
      </c>
      <c r="G17" s="18">
        <f t="shared" ref="G17:G21" si="7">E17/E$15</f>
        <v>0</v>
      </c>
      <c r="H17" s="16">
        <f t="shared" si="4"/>
        <v>28</v>
      </c>
      <c r="I17" s="22">
        <f t="shared" si="5"/>
        <v>31.384709652950434</v>
      </c>
    </row>
    <row r="18" spans="1:9" x14ac:dyDescent="0.3">
      <c r="A18" s="32" t="s">
        <v>19</v>
      </c>
      <c r="B18" s="46">
        <v>18</v>
      </c>
      <c r="C18" s="46">
        <v>20.808652046684809</v>
      </c>
      <c r="D18" s="18">
        <f t="shared" si="6"/>
        <v>0.13533834586466165</v>
      </c>
      <c r="E18" s="47">
        <v>11</v>
      </c>
      <c r="F18" s="47">
        <v>17</v>
      </c>
      <c r="G18" s="18">
        <f t="shared" si="7"/>
        <v>1</v>
      </c>
      <c r="H18" s="16">
        <f t="shared" si="4"/>
        <v>7</v>
      </c>
      <c r="I18" s="22">
        <f t="shared" si="5"/>
        <v>26.870057685088806</v>
      </c>
    </row>
    <row r="19" spans="1:9" x14ac:dyDescent="0.3">
      <c r="A19" s="33" t="s">
        <v>20</v>
      </c>
      <c r="B19" s="46">
        <v>16</v>
      </c>
      <c r="C19" s="46">
        <v>27</v>
      </c>
      <c r="D19" s="18">
        <f t="shared" si="6"/>
        <v>0.12030075187969924</v>
      </c>
      <c r="E19" s="47">
        <v>0</v>
      </c>
      <c r="F19" s="47">
        <v>0</v>
      </c>
      <c r="G19" s="18">
        <f t="shared" si="7"/>
        <v>0</v>
      </c>
      <c r="H19" s="16">
        <f t="shared" si="4"/>
        <v>16</v>
      </c>
      <c r="I19" s="22">
        <f t="shared" si="5"/>
        <v>27</v>
      </c>
    </row>
    <row r="20" spans="1:9" x14ac:dyDescent="0.3">
      <c r="A20" s="33" t="s">
        <v>21</v>
      </c>
      <c r="B20" s="46">
        <v>45</v>
      </c>
      <c r="C20" s="46">
        <v>41.785164831552351</v>
      </c>
      <c r="D20" s="18">
        <f t="shared" si="6"/>
        <v>0.33834586466165412</v>
      </c>
      <c r="E20" s="47">
        <v>0</v>
      </c>
      <c r="F20" s="47">
        <v>0</v>
      </c>
      <c r="G20" s="18">
        <f t="shared" si="7"/>
        <v>0</v>
      </c>
      <c r="H20" s="16">
        <f t="shared" si="4"/>
        <v>45</v>
      </c>
      <c r="I20" s="22">
        <f t="shared" si="5"/>
        <v>41.785164831552351</v>
      </c>
    </row>
    <row r="21" spans="1:9" x14ac:dyDescent="0.3">
      <c r="A21" s="33" t="s">
        <v>30</v>
      </c>
      <c r="B21" s="46">
        <v>0</v>
      </c>
      <c r="C21" s="46">
        <v>0</v>
      </c>
      <c r="D21" s="18">
        <f t="shared" si="6"/>
        <v>0</v>
      </c>
      <c r="E21" s="47">
        <v>0</v>
      </c>
      <c r="F21" s="47">
        <v>0</v>
      </c>
      <c r="G21" s="18">
        <f t="shared" si="7"/>
        <v>0</v>
      </c>
      <c r="H21" s="16">
        <f t="shared" si="4"/>
        <v>0</v>
      </c>
      <c r="I21" s="22">
        <f t="shared" si="5"/>
        <v>0</v>
      </c>
    </row>
    <row r="22" spans="1:9" x14ac:dyDescent="0.3">
      <c r="A22" s="21"/>
      <c r="B22" s="16"/>
      <c r="C22" s="17"/>
      <c r="D22" s="23"/>
      <c r="E22" s="16"/>
      <c r="F22" s="17"/>
      <c r="G22" s="23"/>
      <c r="H22" s="21"/>
      <c r="I22" s="23"/>
    </row>
    <row r="23" spans="1:9" x14ac:dyDescent="0.3">
      <c r="A23" s="12" t="s">
        <v>24</v>
      </c>
      <c r="B23" s="16"/>
      <c r="C23" s="17"/>
      <c r="D23" s="14"/>
      <c r="E23" s="16"/>
      <c r="F23" s="17"/>
      <c r="G23" s="14"/>
      <c r="H23" s="4"/>
      <c r="I23" s="14"/>
    </row>
    <row r="24" spans="1:9" x14ac:dyDescent="0.3">
      <c r="A24" s="31" t="s">
        <v>5</v>
      </c>
      <c r="B24" s="49">
        <v>198</v>
      </c>
      <c r="C24" s="49">
        <v>77.149206087943639</v>
      </c>
      <c r="D24" s="18">
        <f>B24/B$24</f>
        <v>1</v>
      </c>
      <c r="E24" s="48">
        <v>11</v>
      </c>
      <c r="F24" s="48">
        <v>17</v>
      </c>
      <c r="G24" s="18">
        <f>E24/E$24</f>
        <v>1</v>
      </c>
      <c r="H24" s="16">
        <f>B24-E24</f>
        <v>187</v>
      </c>
      <c r="I24" s="22">
        <f t="shared" ref="I24:I30" si="8">((SQRT((C24/1.645)^2+(F24/1.645)^2)))*1.645</f>
        <v>79</v>
      </c>
    </row>
    <row r="25" spans="1:9" ht="28.8" x14ac:dyDescent="0.3">
      <c r="A25" s="32" t="s">
        <v>25</v>
      </c>
      <c r="B25" s="49">
        <v>48</v>
      </c>
      <c r="C25" s="49">
        <v>41.629316592997299</v>
      </c>
      <c r="D25" s="18">
        <f t="shared" ref="D25:D30" si="9">B25/B$24</f>
        <v>0.24242424242424243</v>
      </c>
      <c r="E25" s="48">
        <v>0</v>
      </c>
      <c r="F25" s="48">
        <v>0</v>
      </c>
      <c r="G25" s="18">
        <f t="shared" ref="G25:G30" si="10">E25/E$24</f>
        <v>0</v>
      </c>
      <c r="H25" s="16">
        <f t="shared" ref="H25:H30" si="11">B25-E25</f>
        <v>48</v>
      </c>
      <c r="I25" s="22">
        <f t="shared" si="8"/>
        <v>41.629316592997299</v>
      </c>
    </row>
    <row r="26" spans="1:9" ht="28.8" x14ac:dyDescent="0.3">
      <c r="A26" s="32" t="s">
        <v>26</v>
      </c>
      <c r="B26" s="49">
        <v>20</v>
      </c>
      <c r="C26" s="49">
        <v>21.931712199461309</v>
      </c>
      <c r="D26" s="18">
        <f t="shared" si="9"/>
        <v>0.10101010101010101</v>
      </c>
      <c r="E26" s="48">
        <v>0</v>
      </c>
      <c r="F26" s="48">
        <v>0</v>
      </c>
      <c r="G26" s="18">
        <f t="shared" si="10"/>
        <v>0</v>
      </c>
      <c r="H26" s="16">
        <f t="shared" si="11"/>
        <v>20</v>
      </c>
      <c r="I26" s="22">
        <f t="shared" si="8"/>
        <v>21.931712199461309</v>
      </c>
    </row>
    <row r="27" spans="1:9" ht="28.8" x14ac:dyDescent="0.3">
      <c r="A27" s="32" t="s">
        <v>27</v>
      </c>
      <c r="B27" s="49">
        <v>41</v>
      </c>
      <c r="C27" s="49">
        <v>35.930488446443363</v>
      </c>
      <c r="D27" s="18">
        <f t="shared" si="9"/>
        <v>0.20707070707070707</v>
      </c>
      <c r="E27" s="48">
        <v>0</v>
      </c>
      <c r="F27" s="48">
        <v>0</v>
      </c>
      <c r="G27" s="18">
        <f t="shared" si="10"/>
        <v>0</v>
      </c>
      <c r="H27" s="16">
        <f t="shared" si="11"/>
        <v>41</v>
      </c>
      <c r="I27" s="22">
        <f t="shared" si="8"/>
        <v>35.930488446443363</v>
      </c>
    </row>
    <row r="28" spans="1:9" ht="28.8" x14ac:dyDescent="0.3">
      <c r="A28" s="32" t="s">
        <v>28</v>
      </c>
      <c r="B28" s="49">
        <v>31</v>
      </c>
      <c r="C28" s="49">
        <v>33</v>
      </c>
      <c r="D28" s="18">
        <f t="shared" si="9"/>
        <v>0.15656565656565657</v>
      </c>
      <c r="E28" s="48">
        <v>0</v>
      </c>
      <c r="F28" s="48">
        <v>0</v>
      </c>
      <c r="G28" s="18">
        <f t="shared" si="10"/>
        <v>0</v>
      </c>
      <c r="H28" s="16">
        <f t="shared" si="11"/>
        <v>31</v>
      </c>
      <c r="I28" s="22">
        <f t="shared" si="8"/>
        <v>33</v>
      </c>
    </row>
    <row r="29" spans="1:9" x14ac:dyDescent="0.3">
      <c r="A29" s="32" t="s">
        <v>22</v>
      </c>
      <c r="B29" s="49">
        <v>12</v>
      </c>
      <c r="C29" s="49">
        <v>21</v>
      </c>
      <c r="D29" s="18">
        <f t="shared" si="9"/>
        <v>6.0606060606060608E-2</v>
      </c>
      <c r="E29" s="48">
        <v>11</v>
      </c>
      <c r="F29" s="48">
        <v>17</v>
      </c>
      <c r="G29" s="18">
        <f t="shared" si="10"/>
        <v>1</v>
      </c>
      <c r="H29" s="16">
        <f t="shared" si="11"/>
        <v>1</v>
      </c>
      <c r="I29" s="22">
        <f t="shared" si="8"/>
        <v>27.018512172212592</v>
      </c>
    </row>
    <row r="30" spans="1:9" x14ac:dyDescent="0.3">
      <c r="A30" s="37" t="s">
        <v>23</v>
      </c>
      <c r="B30" s="49">
        <v>46</v>
      </c>
      <c r="C30" s="49">
        <v>30.28200785945344</v>
      </c>
      <c r="D30" s="18">
        <f t="shared" si="9"/>
        <v>0.23232323232323232</v>
      </c>
      <c r="E30" s="48">
        <v>0</v>
      </c>
      <c r="F30" s="48">
        <v>0</v>
      </c>
      <c r="G30" s="27">
        <f t="shared" si="10"/>
        <v>0</v>
      </c>
      <c r="H30" s="25">
        <f t="shared" si="11"/>
        <v>46</v>
      </c>
      <c r="I30" s="28">
        <f t="shared" si="8"/>
        <v>30.28200785945344</v>
      </c>
    </row>
    <row r="31" spans="1:9" x14ac:dyDescent="0.3">
      <c r="B31" s="38"/>
      <c r="C31" s="38"/>
      <c r="D31" s="38"/>
      <c r="E31" s="38"/>
      <c r="F31" s="38"/>
    </row>
    <row r="32" spans="1:9" x14ac:dyDescent="0.3">
      <c r="A32" s="7" t="s">
        <v>34</v>
      </c>
    </row>
    <row r="33" spans="1:9" ht="28.2" customHeight="1" x14ac:dyDescent="0.3">
      <c r="A33" s="56" t="s">
        <v>38</v>
      </c>
      <c r="B33" s="56"/>
      <c r="C33" s="56"/>
      <c r="D33" s="56"/>
      <c r="E33" s="56"/>
      <c r="F33" s="56"/>
      <c r="G33" s="56"/>
      <c r="H33" s="56"/>
      <c r="I33" s="56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A2:I2"/>
    <mergeCell ref="B5:D5"/>
    <mergeCell ref="E5:G5"/>
    <mergeCell ref="H5:I5"/>
    <mergeCell ref="B3:I3"/>
  </mergeCells>
  <pageMargins left="0.7" right="0.7" top="0.5" bottom="0.5" header="0.3" footer="0.3"/>
  <pageSetup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5" customWidth="1"/>
    <col min="3" max="4" width="10.6640625" style="5" customWidth="1"/>
    <col min="5" max="5" width="13.5546875" style="5" customWidth="1"/>
    <col min="6" max="7" width="10.6640625" style="5" customWidth="1"/>
    <col min="8" max="8" width="13.5546875" style="5" customWidth="1"/>
    <col min="9" max="9" width="10.6640625" style="5" customWidth="1"/>
    <col min="10" max="16384" width="8.88671875" style="5"/>
  </cols>
  <sheetData>
    <row r="2" spans="1:9" x14ac:dyDescent="0.3">
      <c r="A2" s="57"/>
      <c r="B2" s="57"/>
      <c r="C2" s="57"/>
      <c r="D2" s="57"/>
      <c r="E2" s="57"/>
      <c r="F2" s="57"/>
      <c r="G2" s="57"/>
      <c r="H2" s="57"/>
      <c r="I2" s="57"/>
    </row>
    <row r="3" spans="1:9" ht="15.6" x14ac:dyDescent="0.3">
      <c r="A3" s="2" t="str">
        <f>Intra!A3</f>
        <v>Dorchester County</v>
      </c>
      <c r="B3" s="55" t="s">
        <v>7</v>
      </c>
      <c r="C3" s="55"/>
      <c r="D3" s="55"/>
      <c r="E3" s="55"/>
      <c r="F3" s="55"/>
      <c r="G3" s="55"/>
      <c r="H3" s="55"/>
      <c r="I3" s="5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1"/>
      <c r="B5" s="52" t="s">
        <v>0</v>
      </c>
      <c r="C5" s="53"/>
      <c r="D5" s="54"/>
      <c r="E5" s="52" t="s">
        <v>29</v>
      </c>
      <c r="F5" s="53"/>
      <c r="G5" s="54"/>
      <c r="H5" s="52" t="s">
        <v>1</v>
      </c>
      <c r="I5" s="54"/>
    </row>
    <row r="6" spans="1:9" x14ac:dyDescent="0.3">
      <c r="A6" s="30" t="s">
        <v>12</v>
      </c>
      <c r="B6" s="4" t="s">
        <v>2</v>
      </c>
      <c r="C6" s="13" t="s">
        <v>3</v>
      </c>
      <c r="D6" s="13" t="s">
        <v>4</v>
      </c>
      <c r="E6" s="4" t="s">
        <v>2</v>
      </c>
      <c r="F6" s="13" t="s">
        <v>3</v>
      </c>
      <c r="G6" s="13" t="s">
        <v>4</v>
      </c>
      <c r="H6" s="4" t="s">
        <v>2</v>
      </c>
      <c r="I6" s="14" t="s">
        <v>3</v>
      </c>
    </row>
    <row r="7" spans="1:9" x14ac:dyDescent="0.3">
      <c r="A7" s="30"/>
      <c r="B7" s="4"/>
      <c r="C7" s="13"/>
      <c r="D7" s="13"/>
      <c r="E7" s="4"/>
      <c r="F7" s="13"/>
      <c r="G7" s="13"/>
      <c r="H7" s="4"/>
      <c r="I7" s="14"/>
    </row>
    <row r="8" spans="1:9" x14ac:dyDescent="0.3">
      <c r="A8" s="31" t="s">
        <v>5</v>
      </c>
      <c r="B8" s="43">
        <v>0</v>
      </c>
      <c r="C8" s="43">
        <v>0</v>
      </c>
      <c r="D8" s="18">
        <f>IF(B8=0,0,B8/B$8)</f>
        <v>0</v>
      </c>
      <c r="E8" s="40">
        <v>0</v>
      </c>
      <c r="F8" s="40">
        <v>0</v>
      </c>
      <c r="G8" s="18">
        <v>0</v>
      </c>
      <c r="H8" s="34">
        <f t="shared" ref="H8:H12" si="0">B8-E8</f>
        <v>0</v>
      </c>
      <c r="I8" s="35">
        <f t="shared" ref="I8:I12" si="1">((SQRT((C8/1.645)^2+(F8/1.645)^2)))*1.645</f>
        <v>0</v>
      </c>
    </row>
    <row r="9" spans="1:9" x14ac:dyDescent="0.3">
      <c r="A9" s="32" t="s">
        <v>13</v>
      </c>
      <c r="B9" s="43">
        <v>0</v>
      </c>
      <c r="C9" s="43">
        <v>0</v>
      </c>
      <c r="D9" s="18">
        <f t="shared" ref="D9:D12" si="2">IF(B9=0,0,B9/B$8)</f>
        <v>0</v>
      </c>
      <c r="E9" s="40">
        <v>0</v>
      </c>
      <c r="F9" s="40">
        <v>0</v>
      </c>
      <c r="G9" s="18">
        <v>0</v>
      </c>
      <c r="H9" s="34">
        <f t="shared" si="0"/>
        <v>0</v>
      </c>
      <c r="I9" s="35">
        <f t="shared" si="1"/>
        <v>0</v>
      </c>
    </row>
    <row r="10" spans="1:9" x14ac:dyDescent="0.3">
      <c r="A10" s="32" t="s">
        <v>14</v>
      </c>
      <c r="B10" s="43">
        <v>0</v>
      </c>
      <c r="C10" s="43">
        <v>0</v>
      </c>
      <c r="D10" s="18">
        <f t="shared" si="2"/>
        <v>0</v>
      </c>
      <c r="E10" s="40">
        <v>0</v>
      </c>
      <c r="F10" s="40">
        <v>0</v>
      </c>
      <c r="G10" s="18">
        <v>0</v>
      </c>
      <c r="H10" s="34">
        <f t="shared" si="0"/>
        <v>0</v>
      </c>
      <c r="I10" s="35">
        <f>((SQRT((C10/1.645)^2+(F10/1.645)^2)))*1.645</f>
        <v>0</v>
      </c>
    </row>
    <row r="11" spans="1:9" x14ac:dyDescent="0.3">
      <c r="A11" s="32" t="s">
        <v>15</v>
      </c>
      <c r="B11" s="43">
        <v>0</v>
      </c>
      <c r="C11" s="43">
        <v>0</v>
      </c>
      <c r="D11" s="18">
        <f t="shared" si="2"/>
        <v>0</v>
      </c>
      <c r="E11" s="40">
        <v>0</v>
      </c>
      <c r="F11" s="40">
        <v>0</v>
      </c>
      <c r="G11" s="18">
        <v>0</v>
      </c>
      <c r="H11" s="34">
        <f t="shared" si="0"/>
        <v>0</v>
      </c>
      <c r="I11" s="35">
        <f>((SQRT((C11/1.645)^2+(F11/1.645)^2)))*1.645</f>
        <v>0</v>
      </c>
    </row>
    <row r="12" spans="1:9" x14ac:dyDescent="0.3">
      <c r="A12" s="33" t="s">
        <v>16</v>
      </c>
      <c r="B12" s="43">
        <v>0</v>
      </c>
      <c r="C12" s="43">
        <v>0</v>
      </c>
      <c r="D12" s="18">
        <f t="shared" si="2"/>
        <v>0</v>
      </c>
      <c r="E12" s="40">
        <v>0</v>
      </c>
      <c r="F12" s="40">
        <v>0</v>
      </c>
      <c r="G12" s="18">
        <v>0</v>
      </c>
      <c r="H12" s="34">
        <f t="shared" si="0"/>
        <v>0</v>
      </c>
      <c r="I12" s="35">
        <f t="shared" si="1"/>
        <v>0</v>
      </c>
    </row>
    <row r="13" spans="1:9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9" x14ac:dyDescent="0.3">
      <c r="A14" s="30" t="s">
        <v>40</v>
      </c>
      <c r="B14" s="36"/>
      <c r="C14" s="13"/>
      <c r="D14" s="14"/>
      <c r="E14" s="4"/>
      <c r="F14" s="13"/>
      <c r="G14" s="14"/>
      <c r="H14" s="4"/>
      <c r="I14" s="14"/>
    </row>
    <row r="15" spans="1:9" x14ac:dyDescent="0.3">
      <c r="A15" s="31" t="s">
        <v>5</v>
      </c>
      <c r="B15" s="43">
        <v>0</v>
      </c>
      <c r="C15" s="43">
        <v>0</v>
      </c>
      <c r="D15" s="18">
        <f>IF(B15=0,0,B15/B$15)</f>
        <v>0</v>
      </c>
      <c r="E15" s="40">
        <v>0</v>
      </c>
      <c r="F15" s="40">
        <v>0</v>
      </c>
      <c r="G15" s="18">
        <v>0</v>
      </c>
      <c r="H15" s="16">
        <f t="shared" ref="H15:H21" si="3">B15-E15</f>
        <v>0</v>
      </c>
      <c r="I15" s="22">
        <f t="shared" ref="I15:I21" si="4">((SQRT((C15/1.645)^2+(F15/1.645)^2)))*1.645</f>
        <v>0</v>
      </c>
    </row>
    <row r="16" spans="1:9" x14ac:dyDescent="0.3">
      <c r="A16" s="32" t="s">
        <v>17</v>
      </c>
      <c r="B16" s="43">
        <v>0</v>
      </c>
      <c r="C16" s="43">
        <v>0</v>
      </c>
      <c r="D16" s="18">
        <f t="shared" ref="D16:D21" si="5">IF(B16=0,0,B16/B$15)</f>
        <v>0</v>
      </c>
      <c r="E16" s="40">
        <v>0</v>
      </c>
      <c r="F16" s="40">
        <v>0</v>
      </c>
      <c r="G16" s="18">
        <v>0</v>
      </c>
      <c r="H16" s="16">
        <f t="shared" si="3"/>
        <v>0</v>
      </c>
      <c r="I16" s="22">
        <f t="shared" si="4"/>
        <v>0</v>
      </c>
    </row>
    <row r="17" spans="1:9" x14ac:dyDescent="0.3">
      <c r="A17" s="32" t="s">
        <v>18</v>
      </c>
      <c r="B17" s="43">
        <v>0</v>
      </c>
      <c r="C17" s="43">
        <v>0</v>
      </c>
      <c r="D17" s="18">
        <f t="shared" si="5"/>
        <v>0</v>
      </c>
      <c r="E17" s="40">
        <v>0</v>
      </c>
      <c r="F17" s="40">
        <v>0</v>
      </c>
      <c r="G17" s="18">
        <v>0</v>
      </c>
      <c r="H17" s="16">
        <f t="shared" si="3"/>
        <v>0</v>
      </c>
      <c r="I17" s="22">
        <f t="shared" si="4"/>
        <v>0</v>
      </c>
    </row>
    <row r="18" spans="1:9" x14ac:dyDescent="0.3">
      <c r="A18" s="32" t="s">
        <v>19</v>
      </c>
      <c r="B18" s="43">
        <v>0</v>
      </c>
      <c r="C18" s="43">
        <v>0</v>
      </c>
      <c r="D18" s="18">
        <f t="shared" si="5"/>
        <v>0</v>
      </c>
      <c r="E18" s="40">
        <v>0</v>
      </c>
      <c r="F18" s="40">
        <v>0</v>
      </c>
      <c r="G18" s="18">
        <v>0</v>
      </c>
      <c r="H18" s="16">
        <f t="shared" si="3"/>
        <v>0</v>
      </c>
      <c r="I18" s="22">
        <f t="shared" si="4"/>
        <v>0</v>
      </c>
    </row>
    <row r="19" spans="1:9" x14ac:dyDescent="0.3">
      <c r="A19" s="33" t="s">
        <v>20</v>
      </c>
      <c r="B19" s="43">
        <v>0</v>
      </c>
      <c r="C19" s="43">
        <v>0</v>
      </c>
      <c r="D19" s="18">
        <f t="shared" si="5"/>
        <v>0</v>
      </c>
      <c r="E19" s="40">
        <v>0</v>
      </c>
      <c r="F19" s="40">
        <v>0</v>
      </c>
      <c r="G19" s="18">
        <v>0</v>
      </c>
      <c r="H19" s="16">
        <f t="shared" si="3"/>
        <v>0</v>
      </c>
      <c r="I19" s="22">
        <f t="shared" si="4"/>
        <v>0</v>
      </c>
    </row>
    <row r="20" spans="1:9" x14ac:dyDescent="0.3">
      <c r="A20" s="33" t="s">
        <v>21</v>
      </c>
      <c r="B20" s="43">
        <v>0</v>
      </c>
      <c r="C20" s="43">
        <v>0</v>
      </c>
      <c r="D20" s="18">
        <f t="shared" si="5"/>
        <v>0</v>
      </c>
      <c r="E20" s="40">
        <v>0</v>
      </c>
      <c r="F20" s="40">
        <v>0</v>
      </c>
      <c r="G20" s="18">
        <v>0</v>
      </c>
      <c r="H20" s="16">
        <f t="shared" si="3"/>
        <v>0</v>
      </c>
      <c r="I20" s="22">
        <f t="shared" si="4"/>
        <v>0</v>
      </c>
    </row>
    <row r="21" spans="1:9" x14ac:dyDescent="0.3">
      <c r="A21" s="33" t="s">
        <v>30</v>
      </c>
      <c r="B21" s="43">
        <v>0</v>
      </c>
      <c r="C21" s="43">
        <v>0</v>
      </c>
      <c r="D21" s="18">
        <f t="shared" si="5"/>
        <v>0</v>
      </c>
      <c r="E21" s="40">
        <v>0</v>
      </c>
      <c r="F21" s="40">
        <v>0</v>
      </c>
      <c r="G21" s="18">
        <v>0</v>
      </c>
      <c r="H21" s="16">
        <f t="shared" si="3"/>
        <v>0</v>
      </c>
      <c r="I21" s="22">
        <f t="shared" si="4"/>
        <v>0</v>
      </c>
    </row>
    <row r="22" spans="1:9" x14ac:dyDescent="0.3">
      <c r="A22" s="21"/>
      <c r="B22" s="16"/>
      <c r="C22" s="17"/>
      <c r="D22" s="23"/>
      <c r="E22" s="16"/>
      <c r="F22" s="17"/>
      <c r="G22" s="23"/>
      <c r="H22" s="21"/>
      <c r="I22" s="23"/>
    </row>
    <row r="23" spans="1:9" x14ac:dyDescent="0.3">
      <c r="A23" s="12" t="s">
        <v>24</v>
      </c>
      <c r="B23" s="16"/>
      <c r="C23" s="17"/>
      <c r="D23" s="14"/>
      <c r="E23" s="16"/>
      <c r="F23" s="17"/>
      <c r="G23" s="14"/>
      <c r="H23" s="4"/>
      <c r="I23" s="14"/>
    </row>
    <row r="24" spans="1:9" x14ac:dyDescent="0.3">
      <c r="A24" s="31" t="s">
        <v>5</v>
      </c>
      <c r="B24" s="43">
        <v>0</v>
      </c>
      <c r="C24" s="43">
        <v>0</v>
      </c>
      <c r="D24" s="18">
        <f>IF(B24=0,0,B24/B$24)</f>
        <v>0</v>
      </c>
      <c r="E24" s="40">
        <v>0</v>
      </c>
      <c r="F24" s="40">
        <v>0</v>
      </c>
      <c r="G24" s="18">
        <v>0</v>
      </c>
      <c r="H24" s="16">
        <f t="shared" ref="H24:H30" si="6">B24-E24</f>
        <v>0</v>
      </c>
      <c r="I24" s="22">
        <f t="shared" ref="I24:I30" si="7">((SQRT((C24/1.645)^2+(F24/1.645)^2)))*1.645</f>
        <v>0</v>
      </c>
    </row>
    <row r="25" spans="1:9" ht="28.8" x14ac:dyDescent="0.3">
      <c r="A25" s="32" t="s">
        <v>25</v>
      </c>
      <c r="B25" s="43">
        <v>0</v>
      </c>
      <c r="C25" s="43">
        <v>0</v>
      </c>
      <c r="D25" s="18">
        <f t="shared" ref="D25:D30" si="8">IF(B25=0,0,B25/B$24)</f>
        <v>0</v>
      </c>
      <c r="E25" s="40">
        <v>0</v>
      </c>
      <c r="F25" s="40">
        <v>0</v>
      </c>
      <c r="G25" s="18">
        <v>0</v>
      </c>
      <c r="H25" s="16">
        <f t="shared" si="6"/>
        <v>0</v>
      </c>
      <c r="I25" s="22">
        <f t="shared" si="7"/>
        <v>0</v>
      </c>
    </row>
    <row r="26" spans="1:9" ht="28.8" x14ac:dyDescent="0.3">
      <c r="A26" s="32" t="s">
        <v>26</v>
      </c>
      <c r="B26" s="43">
        <v>0</v>
      </c>
      <c r="C26" s="43">
        <v>0</v>
      </c>
      <c r="D26" s="18">
        <f t="shared" si="8"/>
        <v>0</v>
      </c>
      <c r="E26" s="40">
        <v>0</v>
      </c>
      <c r="F26" s="40">
        <v>0</v>
      </c>
      <c r="G26" s="18">
        <v>0</v>
      </c>
      <c r="H26" s="16">
        <f t="shared" si="6"/>
        <v>0</v>
      </c>
      <c r="I26" s="22">
        <f t="shared" si="7"/>
        <v>0</v>
      </c>
    </row>
    <row r="27" spans="1:9" ht="28.8" x14ac:dyDescent="0.3">
      <c r="A27" s="32" t="s">
        <v>27</v>
      </c>
      <c r="B27" s="43">
        <v>0</v>
      </c>
      <c r="C27" s="43">
        <v>0</v>
      </c>
      <c r="D27" s="18">
        <f t="shared" si="8"/>
        <v>0</v>
      </c>
      <c r="E27" s="40">
        <v>0</v>
      </c>
      <c r="F27" s="40">
        <v>0</v>
      </c>
      <c r="G27" s="18">
        <v>0</v>
      </c>
      <c r="H27" s="16">
        <f t="shared" si="6"/>
        <v>0</v>
      </c>
      <c r="I27" s="22">
        <f t="shared" si="7"/>
        <v>0</v>
      </c>
    </row>
    <row r="28" spans="1:9" ht="28.8" x14ac:dyDescent="0.3">
      <c r="A28" s="32" t="s">
        <v>28</v>
      </c>
      <c r="B28" s="43">
        <v>0</v>
      </c>
      <c r="C28" s="43">
        <v>0</v>
      </c>
      <c r="D28" s="18">
        <f t="shared" si="8"/>
        <v>0</v>
      </c>
      <c r="E28" s="40">
        <v>0</v>
      </c>
      <c r="F28" s="40">
        <v>0</v>
      </c>
      <c r="G28" s="18">
        <v>0</v>
      </c>
      <c r="H28" s="16">
        <f t="shared" si="6"/>
        <v>0</v>
      </c>
      <c r="I28" s="22">
        <f t="shared" si="7"/>
        <v>0</v>
      </c>
    </row>
    <row r="29" spans="1:9" x14ac:dyDescent="0.3">
      <c r="A29" s="32" t="s">
        <v>22</v>
      </c>
      <c r="B29" s="43">
        <v>0</v>
      </c>
      <c r="C29" s="43">
        <v>0</v>
      </c>
      <c r="D29" s="18">
        <f t="shared" si="8"/>
        <v>0</v>
      </c>
      <c r="E29" s="40">
        <v>0</v>
      </c>
      <c r="F29" s="40">
        <v>0</v>
      </c>
      <c r="G29" s="18">
        <v>0</v>
      </c>
      <c r="H29" s="16">
        <f t="shared" si="6"/>
        <v>0</v>
      </c>
      <c r="I29" s="22">
        <f t="shared" si="7"/>
        <v>0</v>
      </c>
    </row>
    <row r="30" spans="1:9" x14ac:dyDescent="0.3">
      <c r="A30" s="37" t="s">
        <v>23</v>
      </c>
      <c r="B30" s="43">
        <v>0</v>
      </c>
      <c r="C30" s="43">
        <v>0</v>
      </c>
      <c r="D30" s="18">
        <f t="shared" si="8"/>
        <v>0</v>
      </c>
      <c r="E30" s="40">
        <v>0</v>
      </c>
      <c r="F30" s="40">
        <v>0</v>
      </c>
      <c r="G30" s="27">
        <v>0</v>
      </c>
      <c r="H30" s="25">
        <f t="shared" si="6"/>
        <v>0</v>
      </c>
      <c r="I30" s="28">
        <f t="shared" si="7"/>
        <v>0</v>
      </c>
    </row>
    <row r="31" spans="1:9" x14ac:dyDescent="0.3">
      <c r="A31" s="39"/>
      <c r="B31" s="38"/>
      <c r="C31" s="38"/>
      <c r="D31" s="38"/>
      <c r="E31" s="38"/>
      <c r="F31" s="38"/>
      <c r="G31" s="39"/>
      <c r="H31" s="39"/>
      <c r="I31" s="39"/>
    </row>
    <row r="32" spans="1:9" x14ac:dyDescent="0.3">
      <c r="A32" s="7" t="s">
        <v>35</v>
      </c>
    </row>
    <row r="33" spans="1:9" ht="28.8" customHeight="1" x14ac:dyDescent="0.3">
      <c r="A33" s="56" t="s">
        <v>38</v>
      </c>
      <c r="B33" s="56"/>
      <c r="C33" s="56"/>
      <c r="D33" s="56"/>
      <c r="E33" s="56"/>
      <c r="F33" s="56"/>
      <c r="G33" s="56"/>
      <c r="H33" s="56"/>
      <c r="I33" s="56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A2:I2"/>
    <mergeCell ref="B5:D5"/>
    <mergeCell ref="E5:G5"/>
    <mergeCell ref="H5:I5"/>
    <mergeCell ref="B3:I3"/>
  </mergeCells>
  <pageMargins left="0.7" right="0.7" top="0.5" bottom="0.5" header="0.3" footer="0.3"/>
  <pageSetup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94574E9-30AA-4D73-87DC-7A7265B84BA7}"/>
</file>

<file path=customXml/itemProps2.xml><?xml version="1.0" encoding="utf-8"?>
<ds:datastoreItem xmlns:ds="http://schemas.openxmlformats.org/officeDocument/2006/customXml" ds:itemID="{9C3513FA-39D5-4D1A-B69E-04F2DF54865E}"/>
</file>

<file path=customXml/itemProps3.xml><?xml version="1.0" encoding="utf-8"?>
<ds:datastoreItem xmlns:ds="http://schemas.openxmlformats.org/officeDocument/2006/customXml" ds:itemID="{0416536F-87B4-4E17-8F01-905D0C442F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Total</vt:lpstr>
      <vt:lpstr>Intra</vt:lpstr>
      <vt:lpstr>Inter</vt:lpstr>
      <vt:lpstr>Foreign</vt:lpstr>
      <vt:lpstr>Foreign!Print_Area</vt:lpstr>
      <vt:lpstr>Inter!Print_Area</vt:lpstr>
      <vt:lpstr>Intra!Print_Area</vt:lpstr>
      <vt:lpstr>Total!Print_Area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</cp:lastModifiedBy>
  <cp:lastPrinted>2014-10-09T14:48:46Z</cp:lastPrinted>
  <dcterms:created xsi:type="dcterms:W3CDTF">2013-04-04T21:18:01Z</dcterms:created>
  <dcterms:modified xsi:type="dcterms:W3CDTF">2014-10-14T20:16:50Z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