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 l="1"/>
  <c r="I12" i="7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0" i="1" s="1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H21" i="1" s="1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15" i="1" s="1"/>
  <c r="I21" i="1" l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B8" i="1" l="1"/>
  <c r="D8" i="1" s="1"/>
  <c r="B9" i="1"/>
  <c r="B10" i="1"/>
  <c r="B11" i="1"/>
  <c r="B12" i="1"/>
  <c r="D12" i="1" s="1"/>
  <c r="D10" i="1" l="1"/>
  <c r="D11" i="1"/>
  <c r="D9" i="1"/>
  <c r="F12" i="1"/>
  <c r="F11" i="1"/>
  <c r="F10" i="1"/>
  <c r="F9" i="1"/>
  <c r="F8" i="1"/>
  <c r="C9" i="1"/>
  <c r="C10" i="1"/>
  <c r="C11" i="1"/>
  <c r="C12" i="1"/>
  <c r="C8" i="1"/>
  <c r="E12" i="1"/>
  <c r="E11" i="1"/>
  <c r="E10" i="1"/>
  <c r="E9" i="1"/>
  <c r="E8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<sst xmlns="http://schemas.openxmlformats.org/spreadsheetml/2006/main" count="157" uniqueCount="41">
  <si>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</si>
  <si>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</si>
  <si>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</si>
  <si>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</si>
  <si>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</si>
  <si>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</si>
  <si>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</si>
  <si>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</si>
  <si>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</si>
  <si>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</si>
  <si>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</si>
  <si>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</si>
  <si>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</si>
  <si>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</si>
  <si>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</si>
  <si>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</si>
  <si>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</si>
  <si>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</si>
  <si>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</si>
  <si>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</si>
  <si>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</si>
  <si>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</si>
  <si>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</si>
  <si>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</si>
  <si>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</si>
  <si>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</si>
  <si>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</si>
  <si>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</si>
  <si>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</si>
  <si>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</si>
  <si>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</si>
  <si>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</si>
  <si>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</si>
  <si>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</si>
  <si>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</si>
  <si>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</si>
  <si>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</si>
  <si>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</si>
  <si>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</si>
  <si>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Carroll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</si>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</sst>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3" fontId="4" fillId="0" borderId="2" xfId="18" applyNumberFormat="1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4" fillId="0" borderId="2" xfId="18" applyNumberFormat="1" applyFont="1" applyBorder="1"/>
    <xf numFmtId="3" fontId="4" fillId="0" borderId="0" xfId="18" applyNumberFormat="1" applyFont="1"/>
    <xf numFmtId="164" fontId="12" fillId="0" borderId="0" xfId="16" applyNumberFormat="1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4" fillId="0" borderId="0" xfId="18" applyNumberFormat="1" applyBorder="1"/>
    <xf numFmtId="3" fontId="4" fillId="0" borderId="3" xfId="18" applyNumberFormat="1" applyBorder="1"/>
    <xf numFmtId="3" fontId="4" fillId="0" borderId="4" xfId="18" applyNumberFormat="1" applyBorder="1"/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3" fontId="4" fillId="0" borderId="0" xfId="18" applyNumberFormat="1" applyFont="1" applyBorder="1"/>
    <xf numFmtId="3" fontId="4" fillId="0" borderId="3" xfId="18" applyNumberFormat="1" applyFont="1" applyBorder="1"/>
    <xf numFmtId="3" fontId="4" fillId="0" borderId="4" xfId="18" applyNumberFormat="1" applyFont="1" applyBorder="1"/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0" fillId="0" borderId="7" xfId="0" applyBorder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">
        <v>39</v>
      </c>
      <c r="B3" s="58" t="s">
        <v>8</v>
      </c>
      <c r="C3" s="58"/>
      <c r="D3" s="58"/>
      <c r="E3" s="58"/>
      <c r="F3" s="58"/>
      <c r="G3" s="58"/>
      <c r="H3" s="58"/>
      <c r="I3" s="58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5" t="s">
        <v>0</v>
      </c>
      <c r="C5" s="56"/>
      <c r="D5" s="57"/>
      <c r="E5" s="55" t="s">
        <v>29</v>
      </c>
      <c r="F5" s="56"/>
      <c r="G5" s="57"/>
      <c r="H5" s="55" t="s">
        <v>1</v>
      </c>
      <c r="I5" s="57"/>
      <c r="K5" s="6"/>
    </row>
    <row r="6" spans="1:11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  <c r="K6" s="6"/>
    </row>
    <row r="7" spans="1:11" s="5" customFormat="1" x14ac:dyDescent="0.3">
      <c r="A7" s="13"/>
      <c r="B7" s="4"/>
      <c r="C7" s="14"/>
      <c r="D7" s="15"/>
      <c r="E7" s="4"/>
      <c r="F7" s="14"/>
      <c r="G7" s="15"/>
      <c r="H7" s="4"/>
      <c r="I7" s="15"/>
      <c r="K7" s="6"/>
    </row>
    <row r="8" spans="1:11" x14ac:dyDescent="0.3">
      <c r="A8" s="16" t="s">
        <v>5</v>
      </c>
      <c r="B8" s="20">
        <f>Intra!B8+Inter!B8+Foreign!B8</f>
        <v>3725</v>
      </c>
      <c r="C8" s="21">
        <f>((SQRT((Intra!C8/1.645)^2+(Inter!C8/1.645)^2+(Foreign!C8/1.645)^2))*1.645)</f>
        <v>408.8055772613676</v>
      </c>
      <c r="D8" s="22">
        <f t="shared" ref="D8:D12" si="0">B8/B$8</f>
        <v>1</v>
      </c>
      <c r="E8" s="20">
        <f>Intra!E8+Inter!E8+Foreign!E8</f>
        <v>3065</v>
      </c>
      <c r="F8" s="21">
        <f>((SQRT((Intra!F8/1.645)^2+(Inter!F8/1.645)^2+(Foreign!F8/1.645)^2))*1.645)</f>
        <v>466.75368236362095</v>
      </c>
      <c r="G8" s="22">
        <f>E8/E$8</f>
        <v>1</v>
      </c>
      <c r="H8" s="20">
        <f>Intra!H8+Inter!H8+Foreign!H8</f>
        <v>660</v>
      </c>
      <c r="I8" s="26">
        <f>((SQRT((Intra!I8/1.645)^2+(Inter!I8/1.645)^2+(Foreign!I8/1.645)^2))*1.645)</f>
        <v>620.46837147432427</v>
      </c>
      <c r="K8" s="6"/>
    </row>
    <row r="9" spans="1:11" x14ac:dyDescent="0.3">
      <c r="A9" s="23" t="s">
        <v>13</v>
      </c>
      <c r="B9" s="20">
        <f>Intra!B9+Inter!B9+Foreign!B9</f>
        <v>2291</v>
      </c>
      <c r="C9" s="21">
        <f>((SQRT((Intra!C9/1.645)^2+(Inter!C9/1.645)^2+(Foreign!C9/1.645)^2))*1.645)</f>
        <v>328.64570589009679</v>
      </c>
      <c r="D9" s="22">
        <f t="shared" si="0"/>
        <v>0.61503355704697982</v>
      </c>
      <c r="E9" s="20">
        <f>Intra!E9+Inter!E9+Foreign!E9</f>
        <v>1699</v>
      </c>
      <c r="F9" s="21">
        <f>((SQRT((Intra!F9/1.645)^2+(Inter!F9/1.645)^2+(Foreign!F9/1.645)^2))*1.645)</f>
        <v>340.38654497497407</v>
      </c>
      <c r="G9" s="22">
        <f>E9/E$8</f>
        <v>0.55432300163132142</v>
      </c>
      <c r="H9" s="20">
        <f>Intra!H9+Inter!H9+Foreign!H9</f>
        <v>592</v>
      </c>
      <c r="I9" s="26">
        <f>((SQRT((Intra!I9/1.645)^2+(Inter!I9/1.645)^2+(Foreign!I9/1.645)^2))*1.645)</f>
        <v>473.15008189791115</v>
      </c>
      <c r="K9" s="6"/>
    </row>
    <row r="10" spans="1:11" x14ac:dyDescent="0.3">
      <c r="A10" s="23" t="s">
        <v>14</v>
      </c>
      <c r="B10" s="20">
        <f>Intra!B10+Inter!B10+Foreign!B10</f>
        <v>98</v>
      </c>
      <c r="C10" s="21">
        <f>((SQRT((Intra!C10/1.645)^2+(Inter!C10/1.645)^2+(Foreign!C10/1.645)^2))*1.645)</f>
        <v>54.561891462814962</v>
      </c>
      <c r="D10" s="22">
        <f t="shared" si="0"/>
        <v>2.6308724832214764E-2</v>
      </c>
      <c r="E10" s="20">
        <f>Intra!E10+Inter!E10+Foreign!E10</f>
        <v>199</v>
      </c>
      <c r="F10" s="21">
        <f>((SQRT((Intra!F10/1.645)^2+(Inter!F10/1.645)^2+(Foreign!F10/1.645)^2))*1.645)</f>
        <v>137.04378862246915</v>
      </c>
      <c r="G10" s="22">
        <f>E10/E$8</f>
        <v>6.4926590538336049E-2</v>
      </c>
      <c r="H10" s="20">
        <f>Intra!H10+Inter!H10+Foreign!H10</f>
        <v>-101</v>
      </c>
      <c r="I10" s="26">
        <f>((SQRT((Intra!I10/1.645)^2+(Inter!I10/1.645)^2+(Foreign!I10/1.645)^2))*1.645)</f>
        <v>147.50593208410302</v>
      </c>
      <c r="K10" s="6"/>
    </row>
    <row r="11" spans="1:11" x14ac:dyDescent="0.3">
      <c r="A11" s="23" t="s">
        <v>15</v>
      </c>
      <c r="B11" s="20">
        <f>Intra!B11+Inter!B11+Foreign!B11</f>
        <v>14</v>
      </c>
      <c r="C11" s="21">
        <f>((SQRT((Intra!C11/1.645)^2+(Inter!C11/1.645)^2+(Foreign!C11/1.645)^2))*1.645)</f>
        <v>16</v>
      </c>
      <c r="D11" s="22">
        <f t="shared" si="0"/>
        <v>3.7583892617449664E-3</v>
      </c>
      <c r="E11" s="20">
        <f>Intra!E11+Inter!E11+Foreign!E11</f>
        <v>11</v>
      </c>
      <c r="F11" s="21">
        <f>((SQRT((Intra!F11/1.645)^2+(Inter!F11/1.645)^2+(Foreign!F11/1.645)^2))*1.645)</f>
        <v>18</v>
      </c>
      <c r="G11" s="22">
        <f>E11/E$8</f>
        <v>3.5889070146818925E-3</v>
      </c>
      <c r="H11" s="20">
        <f>Intra!H11+Inter!H11+Foreign!H11</f>
        <v>3</v>
      </c>
      <c r="I11" s="26">
        <f>((SQRT((Intra!I11/1.645)^2+(Inter!I11/1.645)^2+(Foreign!I11/1.645)^2))*1.645)</f>
        <v>24.083189157584592</v>
      </c>
      <c r="K11" s="6"/>
    </row>
    <row r="12" spans="1:11" s="1" customFormat="1" x14ac:dyDescent="0.3">
      <c r="A12" s="24" t="s">
        <v>16</v>
      </c>
      <c r="B12" s="20">
        <f>Intra!B12+Inter!B12+Foreign!B12</f>
        <v>1322</v>
      </c>
      <c r="C12" s="21">
        <f>((SQRT((Intra!C12/1.645)^2+(Inter!C12/1.645)^2+(Foreign!C12/1.645)^2))*1.645)</f>
        <v>235.92795510494304</v>
      </c>
      <c r="D12" s="22">
        <f t="shared" si="0"/>
        <v>0.35489932885906039</v>
      </c>
      <c r="E12" s="20">
        <f>Intra!E12+Inter!E12+Foreign!E12</f>
        <v>1156</v>
      </c>
      <c r="F12" s="21">
        <f>((SQRT((Intra!F12/1.645)^2+(Inter!F12/1.645)^2+(Foreign!F12/1.645)^2))*1.645)</f>
        <v>287.96180302255368</v>
      </c>
      <c r="G12" s="22">
        <f>E12/E$8</f>
        <v>0.37716150081566069</v>
      </c>
      <c r="H12" s="20">
        <f>Intra!H12+Inter!H12+Foreign!H12</f>
        <v>166</v>
      </c>
      <c r="I12" s="26">
        <f>((SQRT((Intra!I12/1.645)^2+(Inter!I12/1.645)^2+(Foreign!I12/1.645)^2))*1.645)</f>
        <v>372.26872014715389</v>
      </c>
      <c r="K12" s="6"/>
    </row>
    <row r="13" spans="1:11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11" s="5" customFormat="1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11" x14ac:dyDescent="0.3">
      <c r="A15" s="16" t="s">
        <v>5</v>
      </c>
      <c r="B15" s="20">
        <f>Intra!B15+Inter!B15+Foreign!B15</f>
        <v>2958</v>
      </c>
      <c r="C15" s="21">
        <f>((SQRT((Intra!C15/1.645)^2+(Inter!C15/1.645)^2+(Foreign!C15/1.645)^2))*1.645)</f>
        <v>346.53715529507082</v>
      </c>
      <c r="D15" s="22">
        <f>B15/B$15</f>
        <v>1</v>
      </c>
      <c r="E15" s="20">
        <f>Intra!E15+Inter!E15+Foreign!E15</f>
        <v>2460</v>
      </c>
      <c r="F15" s="21">
        <f>((SQRT((Intra!F15/1.645)^2+(Inter!F15/1.645)^2+(Foreign!F15/1.645)^2))*1.645)</f>
        <v>360.65773248330612</v>
      </c>
      <c r="G15" s="22">
        <f>E15/E$15</f>
        <v>1</v>
      </c>
      <c r="H15" s="20">
        <f>Intra!H15+Inter!H15+Foreign!H15</f>
        <v>498</v>
      </c>
      <c r="I15" s="26">
        <f>((SQRT((Intra!I15/1.645)^2+(Inter!I15/1.645)^2+(Foreign!I15/1.645)^2))*1.645)</f>
        <v>500.16197376449969</v>
      </c>
    </row>
    <row r="16" spans="1:11" x14ac:dyDescent="0.3">
      <c r="A16" s="23" t="s">
        <v>17</v>
      </c>
      <c r="B16" s="20">
        <f>Intra!B16+Inter!B16+Foreign!B16</f>
        <v>1109</v>
      </c>
      <c r="C16" s="21">
        <f>((SQRT((Intra!C16/1.645)^2+(Inter!C16/1.645)^2+(Foreign!C16/1.645)^2))*1.645)</f>
        <v>227.2487623728675</v>
      </c>
      <c r="D16" s="22">
        <f>B16/B$15</f>
        <v>0.37491548343475323</v>
      </c>
      <c r="E16" s="20">
        <f>Intra!E16+Inter!E16+Foreign!E16</f>
        <v>783</v>
      </c>
      <c r="F16" s="21">
        <f>((SQRT((Intra!F16/1.645)^2+(Inter!F16/1.645)^2+(Foreign!F16/1.645)^2))*1.645)</f>
        <v>194.14685163555964</v>
      </c>
      <c r="G16" s="22">
        <f>E16/E$15</f>
        <v>0.31829268292682927</v>
      </c>
      <c r="H16" s="20">
        <f>Intra!H16+Inter!H16+Foreign!H16</f>
        <v>326</v>
      </c>
      <c r="I16" s="26">
        <f>((SQRT((Intra!I16/1.645)^2+(Inter!I16/1.645)^2+(Foreign!I16/1.645)^2))*1.645)</f>
        <v>298.88961172981573</v>
      </c>
    </row>
    <row r="17" spans="1:9" x14ac:dyDescent="0.3">
      <c r="A17" s="23" t="s">
        <v>18</v>
      </c>
      <c r="B17" s="20">
        <f>Intra!B17+Inter!B17+Foreign!B17</f>
        <v>503</v>
      </c>
      <c r="C17" s="21">
        <f>((SQRT((Intra!C17/1.645)^2+(Inter!C17/1.645)^2+(Foreign!C17/1.645)^2))*1.645)</f>
        <v>150.6021248190078</v>
      </c>
      <c r="D17" s="22">
        <f t="shared" ref="D17:D21" si="1">B17/B$15</f>
        <v>0.17004732927653821</v>
      </c>
      <c r="E17" s="20">
        <f>Intra!E17+Inter!E17+Foreign!E17</f>
        <v>509</v>
      </c>
      <c r="F17" s="21">
        <f>((SQRT((Intra!F17/1.645)^2+(Inter!F17/1.645)^2+(Foreign!F17/1.645)^2))*1.645)</f>
        <v>170.80105386091736</v>
      </c>
      <c r="G17" s="22">
        <f t="shared" ref="G17:G21" si="2">E17/E$15</f>
        <v>0.20691056910569106</v>
      </c>
      <c r="H17" s="20">
        <f>Intra!H17+Inter!H17+Foreign!H17</f>
        <v>-6</v>
      </c>
      <c r="I17" s="26">
        <f>((SQRT((Intra!I17/1.645)^2+(Inter!I17/1.645)^2+(Foreign!I17/1.645)^2))*1.645)</f>
        <v>227.71473382282488</v>
      </c>
    </row>
    <row r="18" spans="1:9" x14ac:dyDescent="0.3">
      <c r="A18" s="23" t="s">
        <v>19</v>
      </c>
      <c r="B18" s="20">
        <f>Intra!B18+Inter!B18+Foreign!B18</f>
        <v>768</v>
      </c>
      <c r="C18" s="21">
        <f>((SQRT((Intra!C18/1.645)^2+(Inter!C18/1.645)^2+(Foreign!C18/1.645)^2))*1.645)</f>
        <v>153.40469353966975</v>
      </c>
      <c r="D18" s="22">
        <f t="shared" si="1"/>
        <v>0.25963488843813387</v>
      </c>
      <c r="E18" s="20">
        <f>Intra!E18+Inter!E18+Foreign!E18</f>
        <v>825</v>
      </c>
      <c r="F18" s="21">
        <f>((SQRT((Intra!F18/1.645)^2+(Inter!F18/1.645)^2+(Foreign!F18/1.645)^2))*1.645)</f>
        <v>217.94953544341411</v>
      </c>
      <c r="G18" s="22">
        <f t="shared" si="2"/>
        <v>0.33536585365853661</v>
      </c>
      <c r="H18" s="20">
        <f>Intra!H18+Inter!H18+Foreign!H18</f>
        <v>-57</v>
      </c>
      <c r="I18" s="26">
        <f>((SQRT((Intra!I18/1.645)^2+(Inter!I18/1.645)^2+(Foreign!I18/1.645)^2))*1.645)</f>
        <v>266.52392012725608</v>
      </c>
    </row>
    <row r="19" spans="1:9" x14ac:dyDescent="0.3">
      <c r="A19" s="24" t="s">
        <v>20</v>
      </c>
      <c r="B19" s="20">
        <f>Intra!B19+Inter!B19+Foreign!B19</f>
        <v>293</v>
      </c>
      <c r="C19" s="21">
        <f>((SQRT((Intra!C19/1.645)^2+(Inter!C19/1.645)^2+(Foreign!C19/1.645)^2))*1.645)</f>
        <v>106.70520137275409</v>
      </c>
      <c r="D19" s="22">
        <f t="shared" si="1"/>
        <v>9.9053414469235976E-2</v>
      </c>
      <c r="E19" s="20">
        <f>Intra!E19+Inter!E19+Foreign!E19</f>
        <v>161</v>
      </c>
      <c r="F19" s="21">
        <f>((SQRT((Intra!F19/1.645)^2+(Inter!F19/1.645)^2+(Foreign!F19/1.645)^2))*1.645)</f>
        <v>94.50396817065409</v>
      </c>
      <c r="G19" s="22">
        <f t="shared" si="2"/>
        <v>6.5447154471544713E-2</v>
      </c>
      <c r="H19" s="20">
        <f>Intra!H19+Inter!H19+Foreign!H19</f>
        <v>132</v>
      </c>
      <c r="I19" s="26">
        <f>((SQRT((Intra!I19/1.645)^2+(Inter!I19/1.645)^2+(Foreign!I19/1.645)^2))*1.645)</f>
        <v>142.53771430747727</v>
      </c>
    </row>
    <row r="20" spans="1:9" x14ac:dyDescent="0.3">
      <c r="A20" s="24" t="s">
        <v>21</v>
      </c>
      <c r="B20" s="20">
        <f>Intra!B20+Inter!B20+Foreign!B20</f>
        <v>279</v>
      </c>
      <c r="C20" s="21">
        <f>((SQRT((Intra!C20/1.645)^2+(Inter!C20/1.645)^2+(Foreign!C20/1.645)^2))*1.645)</f>
        <v>103.59054010864119</v>
      </c>
      <c r="D20" s="22">
        <f t="shared" si="1"/>
        <v>9.4320486815415827E-2</v>
      </c>
      <c r="E20" s="20">
        <f>Intra!E20+Inter!E20+Foreign!E20</f>
        <v>171</v>
      </c>
      <c r="F20" s="21">
        <f>((SQRT((Intra!F20/1.645)^2+(Inter!F20/1.645)^2+(Foreign!F20/1.645)^2))*1.645)</f>
        <v>79.718253869487114</v>
      </c>
      <c r="G20" s="22">
        <f t="shared" si="2"/>
        <v>6.9512195121951226E-2</v>
      </c>
      <c r="H20" s="20">
        <f>Intra!H20+Inter!H20+Foreign!H20</f>
        <v>108</v>
      </c>
      <c r="I20" s="26">
        <f>((SQRT((Intra!I20/1.645)^2+(Inter!I20/1.645)^2+(Foreign!I20/1.645)^2))*1.645)</f>
        <v>130.71342700732777</v>
      </c>
    </row>
    <row r="21" spans="1:9" x14ac:dyDescent="0.3">
      <c r="A21" s="24" t="s">
        <v>30</v>
      </c>
      <c r="B21" s="20">
        <f>Intra!B21+Inter!B21+Foreign!B21</f>
        <v>6</v>
      </c>
      <c r="C21" s="21">
        <f>((SQRT((Intra!C21/1.645)^2+(Inter!C21/1.645)^2+(Foreign!C21/1.645)^2))*1.645)</f>
        <v>10</v>
      </c>
      <c r="D21" s="22">
        <f t="shared" si="1"/>
        <v>2.0283975659229209E-3</v>
      </c>
      <c r="E21" s="20">
        <f>Intra!E21+Inter!E21+Foreign!E21</f>
        <v>11</v>
      </c>
      <c r="F21" s="21">
        <f>((SQRT((Intra!F21/1.645)^2+(Inter!F21/1.645)^2+(Foreign!F21/1.645)^2))*1.645)</f>
        <v>18</v>
      </c>
      <c r="G21" s="22">
        <f t="shared" si="2"/>
        <v>4.4715447154471547E-3</v>
      </c>
      <c r="H21" s="20">
        <f>Intra!H21+Inter!H21+Foreign!H21</f>
        <v>-5</v>
      </c>
      <c r="I21" s="26">
        <f>((SQRT((Intra!I21/1.645)^2+(Inter!I21/1.645)^2+(Foreign!I21/1.645)^2))*1.645)</f>
        <v>20.591260281973998</v>
      </c>
    </row>
    <row r="22" spans="1:9" x14ac:dyDescent="0.3">
      <c r="A22" s="25"/>
      <c r="B22" s="25"/>
      <c r="C22" s="33"/>
      <c r="D22" s="27"/>
      <c r="E22" s="25"/>
      <c r="F22" s="33"/>
      <c r="G22" s="27"/>
      <c r="H22" s="25"/>
      <c r="I22" s="27"/>
    </row>
    <row r="23" spans="1:9" x14ac:dyDescent="0.3">
      <c r="A23" s="13" t="s">
        <v>24</v>
      </c>
      <c r="B23" s="4"/>
      <c r="C23" s="14"/>
      <c r="D23" s="15"/>
      <c r="E23" s="4"/>
      <c r="F23" s="14"/>
      <c r="G23" s="15"/>
      <c r="H23" s="4"/>
      <c r="I23" s="15"/>
    </row>
    <row r="24" spans="1:9" x14ac:dyDescent="0.3">
      <c r="A24" s="16" t="s">
        <v>5</v>
      </c>
      <c r="B24" s="20">
        <f>Intra!B24+Inter!B24+Foreign!B24</f>
        <v>3725</v>
      </c>
      <c r="C24" s="21">
        <f>((SQRT((Intra!C24/1.645)^2+(Inter!C24/1.645)^2+(Foreign!C24/1.645)^2))*1.645)</f>
        <v>404.23260630483537</v>
      </c>
      <c r="D24" s="22">
        <f>B24/B$24</f>
        <v>1</v>
      </c>
      <c r="E24" s="20">
        <f>Intra!E24+Inter!E24+Foreign!E24</f>
        <v>3065</v>
      </c>
      <c r="F24" s="21">
        <f>((SQRT((Intra!F24/1.645)^2+(Inter!F24/1.645)^2+(Foreign!F24/1.645)^2))*1.645)</f>
        <v>419.10857781725258</v>
      </c>
      <c r="G24" s="22">
        <f>E24/E$24</f>
        <v>1</v>
      </c>
      <c r="H24" s="20">
        <f>Intra!H24+Inter!H24+Foreign!H24</f>
        <v>660</v>
      </c>
      <c r="I24" s="26">
        <f>((SQRT((Intra!I24/1.645)^2+(Inter!I24/1.645)^2+(Foreign!I24/1.645)^2))*1.645)</f>
        <v>582.28515351157648</v>
      </c>
    </row>
    <row r="25" spans="1:9" ht="28.8" x14ac:dyDescent="0.3">
      <c r="A25" s="23" t="s">
        <v>25</v>
      </c>
      <c r="B25" s="20">
        <f>Intra!B25+Inter!B25+Foreign!B25</f>
        <v>1673</v>
      </c>
      <c r="C25" s="21">
        <f>((SQRT((Intra!C25/1.645)^2+(Inter!C25/1.645)^2+(Foreign!C25/1.645)^2))*1.645)</f>
        <v>288.09894133786753</v>
      </c>
      <c r="D25" s="22">
        <f t="shared" ref="D25:D30" si="3">B25/B$24</f>
        <v>0.44912751677852347</v>
      </c>
      <c r="E25" s="20">
        <f>Intra!E25+Inter!E25+Foreign!E25</f>
        <v>1169</v>
      </c>
      <c r="F25" s="21">
        <f>((SQRT((Intra!F25/1.645)^2+(Inter!F25/1.645)^2+(Foreign!F25/1.645)^2))*1.645)</f>
        <v>239.240464804765</v>
      </c>
      <c r="G25" s="22">
        <f t="shared" ref="G25:G30" si="4">E25/E$24</f>
        <v>0.38140293637846656</v>
      </c>
      <c r="H25" s="20">
        <f>Intra!H25+Inter!H25+Foreign!H25</f>
        <v>504</v>
      </c>
      <c r="I25" s="26">
        <f>((SQRT((Intra!I25/1.645)^2+(Inter!I25/1.645)^2+(Foreign!I25/1.645)^2))*1.645)</f>
        <v>374.48230932849157</v>
      </c>
    </row>
    <row r="26" spans="1:9" ht="28.8" x14ac:dyDescent="0.3">
      <c r="A26" s="23" t="s">
        <v>26</v>
      </c>
      <c r="B26" s="20">
        <f>Intra!B26+Inter!B26+Foreign!B26</f>
        <v>157</v>
      </c>
      <c r="C26" s="21">
        <f>((SQRT((Intra!C26/1.645)^2+(Inter!C26/1.645)^2+(Foreign!C26/1.645)^2))*1.645)</f>
        <v>73.925638313104884</v>
      </c>
      <c r="D26" s="22">
        <f t="shared" si="3"/>
        <v>4.214765100671141E-2</v>
      </c>
      <c r="E26" s="20">
        <f>Intra!E26+Inter!E26+Foreign!E26</f>
        <v>173</v>
      </c>
      <c r="F26" s="21">
        <f>((SQRT((Intra!F26/1.645)^2+(Inter!F26/1.645)^2+(Foreign!F26/1.645)^2))*1.645)</f>
        <v>124.19742348374223</v>
      </c>
      <c r="G26" s="22">
        <f t="shared" si="4"/>
        <v>5.6443719412724309E-2</v>
      </c>
      <c r="H26" s="20">
        <f>Intra!H26+Inter!H26+Foreign!H26</f>
        <v>-16</v>
      </c>
      <c r="I26" s="26">
        <f>((SQRT((Intra!I26/1.645)^2+(Inter!I26/1.645)^2+(Foreign!I26/1.645)^2))*1.645)</f>
        <v>144.53373308677806</v>
      </c>
    </row>
    <row r="27" spans="1:9" ht="28.8" x14ac:dyDescent="0.3">
      <c r="A27" s="23" t="s">
        <v>27</v>
      </c>
      <c r="B27" s="20">
        <f>Intra!B27+Inter!B27+Foreign!B27</f>
        <v>430</v>
      </c>
      <c r="C27" s="21">
        <f>((SQRT((Intra!C27/1.645)^2+(Inter!C27/1.645)^2+(Foreign!C27/1.645)^2))*1.645)</f>
        <v>128.75946567146042</v>
      </c>
      <c r="D27" s="22">
        <f t="shared" si="3"/>
        <v>0.11543624161073826</v>
      </c>
      <c r="E27" s="20">
        <f>Intra!E27+Inter!E27+Foreign!E27</f>
        <v>411</v>
      </c>
      <c r="F27" s="21">
        <f>((SQRT((Intra!F27/1.645)^2+(Inter!F27/1.645)^2+(Foreign!F27/1.645)^2))*1.645)</f>
        <v>182.5267103741258</v>
      </c>
      <c r="G27" s="22">
        <f t="shared" si="4"/>
        <v>0.13409461663947797</v>
      </c>
      <c r="H27" s="20">
        <f>Intra!H27+Inter!H27+Foreign!H27</f>
        <v>19</v>
      </c>
      <c r="I27" s="26">
        <f>((SQRT((Intra!I27/1.645)^2+(Inter!I27/1.645)^2+(Foreign!I27/1.645)^2))*1.645)</f>
        <v>223.37188721949769</v>
      </c>
    </row>
    <row r="28" spans="1:9" ht="28.8" x14ac:dyDescent="0.3">
      <c r="A28" s="23" t="s">
        <v>28</v>
      </c>
      <c r="B28" s="20">
        <f>Intra!B28+Inter!B28+Foreign!B28</f>
        <v>463</v>
      </c>
      <c r="C28" s="21">
        <f>((SQRT((Intra!C28/1.645)^2+(Inter!C28/1.645)^2+(Foreign!C28/1.645)^2))*1.645)</f>
        <v>128.06248474865697</v>
      </c>
      <c r="D28" s="22">
        <f t="shared" si="3"/>
        <v>0.12429530201342281</v>
      </c>
      <c r="E28" s="20">
        <f>Intra!E28+Inter!E28+Foreign!E28</f>
        <v>542</v>
      </c>
      <c r="F28" s="21">
        <f>((SQRT((Intra!F28/1.645)^2+(Inter!F28/1.645)^2+(Foreign!F28/1.645)^2))*1.645)</f>
        <v>159.77797094718659</v>
      </c>
      <c r="G28" s="22">
        <f t="shared" si="4"/>
        <v>0.17683523654159869</v>
      </c>
      <c r="H28" s="20">
        <f>Intra!H28+Inter!H28+Foreign!H28</f>
        <v>-79</v>
      </c>
      <c r="I28" s="26">
        <f>((SQRT((Intra!I28/1.645)^2+(Inter!I28/1.645)^2+(Foreign!I28/1.645)^2))*1.645)</f>
        <v>204.76571978727299</v>
      </c>
    </row>
    <row r="29" spans="1:9" x14ac:dyDescent="0.3">
      <c r="A29" s="23" t="s">
        <v>22</v>
      </c>
      <c r="B29" s="20">
        <f>Intra!B29+Inter!B29+Foreign!B29</f>
        <v>285</v>
      </c>
      <c r="C29" s="21">
        <f>((SQRT((Intra!C29/1.645)^2+(Inter!C29/1.645)^2+(Foreign!C29/1.645)^2))*1.645)</f>
        <v>93.642938868875746</v>
      </c>
      <c r="D29" s="22">
        <f t="shared" si="3"/>
        <v>7.6510067114093958E-2</v>
      </c>
      <c r="E29" s="20">
        <f>Intra!E29+Inter!E29+Foreign!E29</f>
        <v>191</v>
      </c>
      <c r="F29" s="21">
        <f>((SQRT((Intra!F29/1.645)^2+(Inter!F29/1.645)^2+(Foreign!F29/1.645)^2))*1.645)</f>
        <v>74.256312862947894</v>
      </c>
      <c r="G29" s="22">
        <f t="shared" si="4"/>
        <v>6.231647634584013E-2</v>
      </c>
      <c r="H29" s="20">
        <f>Intra!H29+Inter!H29+Foreign!H29</f>
        <v>94</v>
      </c>
      <c r="I29" s="26">
        <f>((SQRT((Intra!I29/1.645)^2+(Inter!I29/1.645)^2+(Foreign!I29/1.645)^2))*1.645)</f>
        <v>119.51150572225252</v>
      </c>
    </row>
    <row r="30" spans="1:9" x14ac:dyDescent="0.3">
      <c r="A30" s="28" t="s">
        <v>23</v>
      </c>
      <c r="B30" s="29">
        <f>Intra!B30+Inter!B30+Foreign!B30</f>
        <v>717</v>
      </c>
      <c r="C30" s="30">
        <f>((SQRT((Intra!C30/1.645)^2+(Inter!C30/1.645)^2+(Foreign!C30/1.645)^2))*1.645)</f>
        <v>182.02197669512327</v>
      </c>
      <c r="D30" s="31">
        <f t="shared" si="3"/>
        <v>0.19248322147651006</v>
      </c>
      <c r="E30" s="29">
        <f>Intra!E30+Inter!E30+Foreign!E30</f>
        <v>579</v>
      </c>
      <c r="F30" s="30">
        <f>((SQRT((Intra!F30/1.645)^2+(Inter!F30/1.645)^2+(Foreign!F30/1.645)^2))*1.645)</f>
        <v>196.38228025970164</v>
      </c>
      <c r="G30" s="31">
        <f t="shared" si="4"/>
        <v>0.18890701468189233</v>
      </c>
      <c r="H30" s="29">
        <f>Intra!H30+Inter!H30+Foreign!H30</f>
        <v>138</v>
      </c>
      <c r="I30" s="32">
        <f>((SQRT((Intra!I30/1.645)^2+(Inter!I30/1.645)^2+(Foreign!I30/1.645)^2))*1.645)</f>
        <v>267.76482218543947</v>
      </c>
    </row>
    <row r="32" spans="1:9" x14ac:dyDescent="0.3">
      <c r="A32" s="7" t="s">
        <v>6</v>
      </c>
    </row>
    <row r="33" spans="1:9" ht="28.8" customHeight="1" x14ac:dyDescent="0.3">
      <c r="A33" s="59" t="s">
        <v>37</v>
      </c>
      <c r="B33" s="59"/>
      <c r="C33" s="59"/>
      <c r="D33" s="59"/>
      <c r="E33" s="59"/>
      <c r="F33" s="59"/>
      <c r="G33" s="59"/>
      <c r="H33" s="59"/>
      <c r="I33" s="5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60"/>
      <c r="B2" s="60"/>
      <c r="C2" s="60"/>
      <c r="D2" s="60"/>
      <c r="E2" s="60"/>
      <c r="F2" s="60"/>
      <c r="G2" s="60"/>
      <c r="H2" s="60"/>
      <c r="I2" s="60"/>
    </row>
    <row r="3" spans="1:9" ht="15.6" x14ac:dyDescent="0.3">
      <c r="A3" s="2" t="str">
        <f>Total!A3</f>
        <v>Carroll County</v>
      </c>
      <c r="B3" s="61" t="s">
        <v>9</v>
      </c>
      <c r="C3" s="61"/>
      <c r="D3" s="61"/>
      <c r="E3" s="61"/>
      <c r="F3" s="61"/>
      <c r="G3" s="61"/>
      <c r="H3" s="61"/>
      <c r="I3" s="61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5" t="s">
        <v>0</v>
      </c>
      <c r="C5" s="56"/>
      <c r="D5" s="57"/>
      <c r="E5" s="55" t="s">
        <v>36</v>
      </c>
      <c r="F5" s="56"/>
      <c r="G5" s="57"/>
      <c r="H5" s="55" t="s">
        <v>1</v>
      </c>
      <c r="I5" s="57"/>
    </row>
    <row r="6" spans="1:9" x14ac:dyDescent="0.3">
      <c r="A6" s="34" t="s">
        <v>12</v>
      </c>
      <c r="B6" s="4" t="s">
        <v>2</v>
      </c>
      <c r="C6" s="14" t="s">
        <v>3</v>
      </c>
      <c r="D6" s="14" t="s">
        <v>4</v>
      </c>
      <c r="E6" s="4" t="s">
        <v>2</v>
      </c>
      <c r="F6" s="14" t="s">
        <v>3</v>
      </c>
      <c r="G6" s="14" t="s">
        <v>4</v>
      </c>
      <c r="H6" s="4" t="s">
        <v>2</v>
      </c>
      <c r="I6" s="15" t="s">
        <v>3</v>
      </c>
    </row>
    <row r="7" spans="1:9" s="5" customFormat="1" x14ac:dyDescent="0.3">
      <c r="A7" s="34"/>
      <c r="B7" s="4"/>
      <c r="C7" s="14"/>
      <c r="D7" s="14"/>
      <c r="E7" s="4"/>
      <c r="F7" s="14"/>
      <c r="G7" s="14"/>
      <c r="H7" s="4"/>
      <c r="I7" s="15"/>
    </row>
    <row r="8" spans="1:9" x14ac:dyDescent="0.3">
      <c r="A8" s="35" t="s">
        <v>5</v>
      </c>
      <c r="B8" s="18">
        <v>3485</v>
      </c>
      <c r="C8" s="18">
        <v>396</v>
      </c>
      <c r="D8" s="22">
        <f t="shared" ref="D8:D12" si="0">B8/B$8</f>
        <v>1</v>
      </c>
      <c r="E8" s="49">
        <v>2906</v>
      </c>
      <c r="F8" s="49">
        <v>460.01956480132446</v>
      </c>
      <c r="G8" s="22">
        <f t="shared" ref="G8:G12" si="1">E8/E$8</f>
        <v>1</v>
      </c>
      <c r="H8" s="41">
        <f t="shared" ref="H8:H12" si="2">B8-E8</f>
        <v>579</v>
      </c>
      <c r="I8" s="42">
        <f>((SQRT((C8/1.645)^2+(F8/1.645)^2)))*1.645</f>
        <v>606.98764402580719</v>
      </c>
    </row>
    <row r="9" spans="1:9" x14ac:dyDescent="0.3">
      <c r="A9" s="36" t="s">
        <v>13</v>
      </c>
      <c r="B9" s="18">
        <v>2176</v>
      </c>
      <c r="C9" s="18">
        <v>320</v>
      </c>
      <c r="D9" s="22">
        <f t="shared" si="0"/>
        <v>0.62439024390243902</v>
      </c>
      <c r="E9" s="49">
        <v>1621</v>
      </c>
      <c r="F9" s="49">
        <v>335.74841771779063</v>
      </c>
      <c r="G9" s="22">
        <f t="shared" si="1"/>
        <v>0.55781142463867861</v>
      </c>
      <c r="H9" s="41">
        <f t="shared" si="2"/>
        <v>555</v>
      </c>
      <c r="I9" s="42">
        <f t="shared" ref="I9:I12" si="3">((SQRT((C9/1.645)^2+(F9/1.645)^2)))*1.645</f>
        <v>463.81785217906395</v>
      </c>
    </row>
    <row r="10" spans="1:9" x14ac:dyDescent="0.3">
      <c r="A10" s="36" t="s">
        <v>14</v>
      </c>
      <c r="B10" s="18">
        <v>72</v>
      </c>
      <c r="C10" s="18">
        <v>49</v>
      </c>
      <c r="D10" s="22">
        <f t="shared" si="0"/>
        <v>2.0659971305595409E-2</v>
      </c>
      <c r="E10" s="49">
        <v>199</v>
      </c>
      <c r="F10" s="49">
        <v>137.04378862246915</v>
      </c>
      <c r="G10" s="22">
        <f t="shared" si="1"/>
        <v>6.847900894700619E-2</v>
      </c>
      <c r="H10" s="41">
        <f t="shared" si="2"/>
        <v>-127</v>
      </c>
      <c r="I10" s="42">
        <f t="shared" si="3"/>
        <v>145.54037240573493</v>
      </c>
    </row>
    <row r="11" spans="1:9" x14ac:dyDescent="0.3">
      <c r="A11" s="36" t="s">
        <v>15</v>
      </c>
      <c r="B11" s="18">
        <v>14</v>
      </c>
      <c r="C11" s="18">
        <v>16</v>
      </c>
      <c r="D11" s="22">
        <f t="shared" si="0"/>
        <v>4.0172166427546625E-3</v>
      </c>
      <c r="E11" s="49">
        <v>11</v>
      </c>
      <c r="F11" s="49">
        <v>18</v>
      </c>
      <c r="G11" s="22">
        <f t="shared" si="1"/>
        <v>3.7852718513420509E-3</v>
      </c>
      <c r="H11" s="41">
        <f t="shared" si="2"/>
        <v>3</v>
      </c>
      <c r="I11" s="42">
        <f t="shared" si="3"/>
        <v>24.083189157584592</v>
      </c>
    </row>
    <row r="12" spans="1:9" x14ac:dyDescent="0.3">
      <c r="A12" s="37" t="s">
        <v>16</v>
      </c>
      <c r="B12" s="18">
        <v>1223</v>
      </c>
      <c r="C12" s="18">
        <v>227</v>
      </c>
      <c r="D12" s="22">
        <f t="shared" si="0"/>
        <v>0.35093256814921092</v>
      </c>
      <c r="E12" s="49">
        <v>1075</v>
      </c>
      <c r="F12" s="49">
        <v>282.46415701819586</v>
      </c>
      <c r="G12" s="22">
        <f t="shared" si="1"/>
        <v>0.36992429456297315</v>
      </c>
      <c r="H12" s="41">
        <f t="shared" si="2"/>
        <v>148</v>
      </c>
      <c r="I12" s="42">
        <f t="shared" si="3"/>
        <v>362.3741160734304</v>
      </c>
    </row>
    <row r="13" spans="1:9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9" x14ac:dyDescent="0.3">
      <c r="A14" s="34" t="s">
        <v>40</v>
      </c>
      <c r="B14" s="46"/>
      <c r="C14" s="14"/>
      <c r="D14" s="15"/>
      <c r="E14" s="4"/>
      <c r="F14" s="14"/>
      <c r="G14" s="15"/>
      <c r="H14" s="4"/>
      <c r="I14" s="15"/>
    </row>
    <row r="15" spans="1:9" x14ac:dyDescent="0.3">
      <c r="A15" s="35" t="s">
        <v>5</v>
      </c>
      <c r="B15" s="50">
        <v>2823</v>
      </c>
      <c r="C15" s="50">
        <v>339.17252247197149</v>
      </c>
      <c r="D15" s="22">
        <f>B15/B$15</f>
        <v>1</v>
      </c>
      <c r="E15" s="52">
        <v>2347</v>
      </c>
      <c r="F15" s="52">
        <v>353.99576268650446</v>
      </c>
      <c r="G15" s="22">
        <f>E15/E$15</f>
        <v>1</v>
      </c>
      <c r="H15" s="20">
        <f t="shared" ref="H15:H21" si="4">B15-E15</f>
        <v>476</v>
      </c>
      <c r="I15" s="26">
        <f t="shared" ref="I15:I21" si="5">((SQRT((C15/1.645)^2+(F15/1.645)^2)))*1.645</f>
        <v>490.25605554648689</v>
      </c>
    </row>
    <row r="16" spans="1:9" x14ac:dyDescent="0.3">
      <c r="A16" s="36" t="s">
        <v>17</v>
      </c>
      <c r="B16" s="50">
        <v>1060</v>
      </c>
      <c r="C16" s="50">
        <v>222.33308345813046</v>
      </c>
      <c r="D16" s="22">
        <f>B16/B$15</f>
        <v>0.375487070492384</v>
      </c>
      <c r="E16" s="52">
        <v>736</v>
      </c>
      <c r="F16" s="52">
        <v>187.86165122238228</v>
      </c>
      <c r="G16" s="22">
        <f>E16/E$15</f>
        <v>0.31359181934384323</v>
      </c>
      <c r="H16" s="20">
        <f t="shared" si="4"/>
        <v>324</v>
      </c>
      <c r="I16" s="26">
        <f t="shared" si="5"/>
        <v>291.07387378464597</v>
      </c>
    </row>
    <row r="17" spans="1:9" x14ac:dyDescent="0.3">
      <c r="A17" s="36" t="s">
        <v>18</v>
      </c>
      <c r="B17" s="50">
        <v>487</v>
      </c>
      <c r="C17" s="50">
        <v>149.52257354660534</v>
      </c>
      <c r="D17" s="22">
        <f t="shared" ref="D17:D21" si="6">B17/B$15</f>
        <v>0.17251151257527453</v>
      </c>
      <c r="E17" s="52">
        <v>491</v>
      </c>
      <c r="F17" s="52">
        <v>169.37827487608911</v>
      </c>
      <c r="G17" s="22">
        <f t="shared" ref="G17:G21" si="7">E17/E$15</f>
        <v>0.20920323817639541</v>
      </c>
      <c r="H17" s="20">
        <f t="shared" si="4"/>
        <v>-4</v>
      </c>
      <c r="I17" s="26">
        <f t="shared" si="5"/>
        <v>225.93361856970287</v>
      </c>
    </row>
    <row r="18" spans="1:9" x14ac:dyDescent="0.3">
      <c r="A18" s="36" t="s">
        <v>19</v>
      </c>
      <c r="B18" s="50">
        <v>733</v>
      </c>
      <c r="C18" s="50">
        <v>150.70832757349541</v>
      </c>
      <c r="D18" s="22">
        <f t="shared" si="6"/>
        <v>0.25965285157633722</v>
      </c>
      <c r="E18" s="52">
        <v>799</v>
      </c>
      <c r="F18" s="52">
        <v>214.9558094120743</v>
      </c>
      <c r="G18" s="22">
        <f t="shared" si="7"/>
        <v>0.34043459735832976</v>
      </c>
      <c r="H18" s="20">
        <f t="shared" si="4"/>
        <v>-66</v>
      </c>
      <c r="I18" s="26">
        <f t="shared" si="5"/>
        <v>262.52428459096882</v>
      </c>
    </row>
    <row r="19" spans="1:9" x14ac:dyDescent="0.3">
      <c r="A19" s="37" t="s">
        <v>20</v>
      </c>
      <c r="B19" s="50">
        <v>293</v>
      </c>
      <c r="C19" s="50">
        <v>106.70520137275409</v>
      </c>
      <c r="D19" s="22">
        <f t="shared" si="6"/>
        <v>0.10379029401346086</v>
      </c>
      <c r="E19" s="52">
        <v>161</v>
      </c>
      <c r="F19" s="52">
        <v>94.50396817065409</v>
      </c>
      <c r="G19" s="22">
        <f t="shared" si="7"/>
        <v>6.8598210481465707E-2</v>
      </c>
      <c r="H19" s="20">
        <f t="shared" si="4"/>
        <v>132</v>
      </c>
      <c r="I19" s="26">
        <f t="shared" si="5"/>
        <v>142.53771430747727</v>
      </c>
    </row>
    <row r="20" spans="1:9" x14ac:dyDescent="0.3">
      <c r="A20" s="37" t="s">
        <v>21</v>
      </c>
      <c r="B20" s="50">
        <v>244</v>
      </c>
      <c r="C20" s="50">
        <v>95.131487952202235</v>
      </c>
      <c r="D20" s="22">
        <f t="shared" si="6"/>
        <v>8.6432872830322346E-2</v>
      </c>
      <c r="E20" s="52">
        <v>149</v>
      </c>
      <c r="F20" s="52">
        <v>76.622451017962078</v>
      </c>
      <c r="G20" s="22">
        <f t="shared" si="7"/>
        <v>6.3485300383468252E-2</v>
      </c>
      <c r="H20" s="20">
        <f t="shared" si="4"/>
        <v>95</v>
      </c>
      <c r="I20" s="26">
        <f t="shared" si="5"/>
        <v>122.15154522149935</v>
      </c>
    </row>
    <row r="21" spans="1:9" x14ac:dyDescent="0.3">
      <c r="A21" s="37" t="s">
        <v>30</v>
      </c>
      <c r="B21" s="50">
        <v>6</v>
      </c>
      <c r="C21" s="50">
        <v>10</v>
      </c>
      <c r="D21" s="22">
        <f t="shared" si="6"/>
        <v>2.1253985122210413E-3</v>
      </c>
      <c r="E21" s="52">
        <v>11</v>
      </c>
      <c r="F21" s="52">
        <v>18</v>
      </c>
      <c r="G21" s="22">
        <f t="shared" si="7"/>
        <v>4.6868342564976564E-3</v>
      </c>
      <c r="H21" s="20">
        <f t="shared" si="4"/>
        <v>-5</v>
      </c>
      <c r="I21" s="26">
        <f t="shared" si="5"/>
        <v>20.591260281973998</v>
      </c>
    </row>
    <row r="22" spans="1:9" x14ac:dyDescent="0.3">
      <c r="A22" s="25"/>
      <c r="B22" s="20"/>
      <c r="C22" s="21"/>
      <c r="D22" s="27"/>
      <c r="E22" s="20"/>
      <c r="F22" s="21"/>
      <c r="G22" s="27"/>
      <c r="H22" s="25"/>
      <c r="I22" s="27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35" t="s">
        <v>5</v>
      </c>
      <c r="B24" s="53">
        <v>3485</v>
      </c>
      <c r="C24" s="53">
        <v>391.2773952070321</v>
      </c>
      <c r="D24" s="22">
        <f>B24/B$24</f>
        <v>1</v>
      </c>
      <c r="E24" s="54">
        <v>2906</v>
      </c>
      <c r="F24" s="54">
        <v>411.59567539030343</v>
      </c>
      <c r="G24" s="22">
        <f>E24/E$24</f>
        <v>1</v>
      </c>
      <c r="H24" s="20">
        <f t="shared" ref="H24:H30" si="8">B24-E24</f>
        <v>579</v>
      </c>
      <c r="I24" s="26">
        <f t="shared" ref="I24:I30" si="9">((SQRT((C24/1.645)^2+(F24/1.645)^2)))*1.645</f>
        <v>567.898758582901</v>
      </c>
    </row>
    <row r="25" spans="1:9" ht="28.8" x14ac:dyDescent="0.3">
      <c r="A25" s="36" t="s">
        <v>25</v>
      </c>
      <c r="B25" s="53">
        <v>1630</v>
      </c>
      <c r="C25" s="53">
        <v>286.17477177417305</v>
      </c>
      <c r="D25" s="22">
        <f t="shared" ref="D25:D30" si="10">B25/B$24</f>
        <v>0.46771879483500717</v>
      </c>
      <c r="E25" s="54">
        <v>1105</v>
      </c>
      <c r="F25" s="54">
        <v>233.74130999889599</v>
      </c>
      <c r="G25" s="22">
        <f t="shared" ref="G25:G30" si="11">E25/E$24</f>
        <v>0.3802477632484515</v>
      </c>
      <c r="H25" s="20">
        <f t="shared" si="8"/>
        <v>525</v>
      </c>
      <c r="I25" s="26">
        <f t="shared" si="9"/>
        <v>369.50101488358598</v>
      </c>
    </row>
    <row r="26" spans="1:9" ht="28.8" x14ac:dyDescent="0.3">
      <c r="A26" s="36" t="s">
        <v>26</v>
      </c>
      <c r="B26" s="53">
        <v>152</v>
      </c>
      <c r="C26" s="53">
        <v>73.246160308919954</v>
      </c>
      <c r="D26" s="22">
        <f t="shared" si="10"/>
        <v>4.3615494978479198E-2</v>
      </c>
      <c r="E26" s="54">
        <v>173</v>
      </c>
      <c r="F26" s="54">
        <v>124.19742348374223</v>
      </c>
      <c r="G26" s="22">
        <f t="shared" si="11"/>
        <v>5.953200275292498E-2</v>
      </c>
      <c r="H26" s="20">
        <f t="shared" si="8"/>
        <v>-21</v>
      </c>
      <c r="I26" s="26">
        <f t="shared" si="9"/>
        <v>144.187378088375</v>
      </c>
    </row>
    <row r="27" spans="1:9" ht="28.8" x14ac:dyDescent="0.3">
      <c r="A27" s="36" t="s">
        <v>27</v>
      </c>
      <c r="B27" s="53">
        <v>385</v>
      </c>
      <c r="C27" s="53">
        <v>117.34564329364767</v>
      </c>
      <c r="D27" s="22">
        <f t="shared" si="10"/>
        <v>0.11047345767575323</v>
      </c>
      <c r="E27" s="54">
        <v>371</v>
      </c>
      <c r="F27" s="54">
        <v>177.62882648939615</v>
      </c>
      <c r="G27" s="22">
        <f t="shared" si="11"/>
        <v>0.1276668960770819</v>
      </c>
      <c r="H27" s="20">
        <f t="shared" si="8"/>
        <v>14</v>
      </c>
      <c r="I27" s="26">
        <f t="shared" si="9"/>
        <v>212.88964277296347</v>
      </c>
    </row>
    <row r="28" spans="1:9" ht="28.8" x14ac:dyDescent="0.3">
      <c r="A28" s="36" t="s">
        <v>28</v>
      </c>
      <c r="B28" s="53">
        <v>419</v>
      </c>
      <c r="C28" s="53">
        <v>119.82904489313097</v>
      </c>
      <c r="D28" s="22">
        <f t="shared" si="10"/>
        <v>0.12022955523672883</v>
      </c>
      <c r="E28" s="54">
        <v>542</v>
      </c>
      <c r="F28" s="54">
        <v>159.77797094718659</v>
      </c>
      <c r="G28" s="22">
        <f t="shared" si="11"/>
        <v>0.18651066758430832</v>
      </c>
      <c r="H28" s="20">
        <f t="shared" si="8"/>
        <v>-123</v>
      </c>
      <c r="I28" s="26">
        <f t="shared" si="9"/>
        <v>199.71980372511885</v>
      </c>
    </row>
    <row r="29" spans="1:9" x14ac:dyDescent="0.3">
      <c r="A29" s="36" t="s">
        <v>22</v>
      </c>
      <c r="B29" s="53">
        <v>237</v>
      </c>
      <c r="C29" s="53">
        <v>82.94576541331088</v>
      </c>
      <c r="D29" s="22">
        <f t="shared" si="10"/>
        <v>6.8005738880918223E-2</v>
      </c>
      <c r="E29" s="54">
        <v>176</v>
      </c>
      <c r="F29" s="54">
        <v>72.284161474004804</v>
      </c>
      <c r="G29" s="22">
        <f t="shared" si="11"/>
        <v>6.0564349621472814E-2</v>
      </c>
      <c r="H29" s="20">
        <f t="shared" si="8"/>
        <v>61</v>
      </c>
      <c r="I29" s="26">
        <f t="shared" si="9"/>
        <v>110.02272492535349</v>
      </c>
    </row>
    <row r="30" spans="1:9" x14ac:dyDescent="0.3">
      <c r="A30" s="47" t="s">
        <v>23</v>
      </c>
      <c r="B30" s="53">
        <v>662</v>
      </c>
      <c r="C30" s="53">
        <v>175.57904202950874</v>
      </c>
      <c r="D30" s="31">
        <f t="shared" si="10"/>
        <v>0.18995695839311336</v>
      </c>
      <c r="E30" s="54">
        <v>539</v>
      </c>
      <c r="F30" s="54">
        <v>192.47077700264006</v>
      </c>
      <c r="G30" s="31">
        <f t="shared" si="11"/>
        <v>0.18547832071576051</v>
      </c>
      <c r="H30" s="29">
        <f t="shared" si="8"/>
        <v>123</v>
      </c>
      <c r="I30" s="32">
        <f t="shared" si="9"/>
        <v>260.52447101951861</v>
      </c>
    </row>
    <row r="31" spans="1:9" x14ac:dyDescent="0.3">
      <c r="B31" s="51"/>
      <c r="C31" s="51"/>
      <c r="E31" s="51"/>
      <c r="F31" s="51"/>
    </row>
    <row r="32" spans="1:9" x14ac:dyDescent="0.3">
      <c r="A32" s="7" t="s">
        <v>33</v>
      </c>
    </row>
    <row r="33" spans="1:9" ht="30" customHeight="1" x14ac:dyDescent="0.3">
      <c r="A33" s="59" t="s">
        <v>38</v>
      </c>
      <c r="B33" s="59"/>
      <c r="C33" s="59"/>
      <c r="D33" s="59"/>
      <c r="E33" s="59"/>
      <c r="F33" s="59"/>
      <c r="G33" s="59"/>
      <c r="H33" s="59"/>
      <c r="I33" s="5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0"/>
      <c r="B2" s="60"/>
      <c r="C2" s="60"/>
      <c r="D2" s="60"/>
      <c r="E2" s="60"/>
      <c r="F2" s="60"/>
      <c r="G2" s="60"/>
      <c r="H2" s="60"/>
      <c r="I2" s="60"/>
    </row>
    <row r="3" spans="1:9" ht="15.6" x14ac:dyDescent="0.3">
      <c r="A3" s="2" t="str">
        <f>Intra!A3</f>
        <v>Carroll County</v>
      </c>
      <c r="B3" s="58" t="s">
        <v>10</v>
      </c>
      <c r="C3" s="58"/>
      <c r="D3" s="58"/>
      <c r="E3" s="58"/>
      <c r="F3" s="58"/>
      <c r="G3" s="58"/>
      <c r="H3" s="58"/>
      <c r="I3" s="58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5" t="s">
        <v>0</v>
      </c>
      <c r="C5" s="56"/>
      <c r="D5" s="57"/>
      <c r="E5" s="55" t="s">
        <v>29</v>
      </c>
      <c r="F5" s="56"/>
      <c r="G5" s="57"/>
      <c r="H5" s="55" t="s">
        <v>1</v>
      </c>
      <c r="I5" s="57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35" t="s">
        <v>5</v>
      </c>
      <c r="B8" s="18">
        <v>196</v>
      </c>
      <c r="C8" s="18">
        <v>91</v>
      </c>
      <c r="D8" s="22">
        <f t="shared" ref="D8" si="0">B8/B$8</f>
        <v>1</v>
      </c>
      <c r="E8" s="18">
        <v>159</v>
      </c>
      <c r="F8" s="18">
        <v>79</v>
      </c>
      <c r="G8" s="22">
        <f t="shared" ref="G8" si="1">E8/E$8</f>
        <v>1</v>
      </c>
      <c r="H8" s="41">
        <f t="shared" ref="H8:H12" si="2">B8-E8</f>
        <v>37</v>
      </c>
      <c r="I8" s="42">
        <f t="shared" ref="I8:I12" si="3">((SQRT((C8/1.645)^2+(F8/1.645)^2)))*1.645</f>
        <v>120.50726119201283</v>
      </c>
    </row>
    <row r="9" spans="1:9" x14ac:dyDescent="0.3">
      <c r="A9" s="36" t="s">
        <v>13</v>
      </c>
      <c r="B9" s="18">
        <v>82</v>
      </c>
      <c r="C9" s="18">
        <v>62</v>
      </c>
      <c r="D9" s="22">
        <f>B9/B$8</f>
        <v>0.41836734693877553</v>
      </c>
      <c r="E9" s="18">
        <v>78</v>
      </c>
      <c r="F9" s="18">
        <v>56</v>
      </c>
      <c r="G9" s="22">
        <f>E9/E$8</f>
        <v>0.49056603773584906</v>
      </c>
      <c r="H9" s="41">
        <f t="shared" si="2"/>
        <v>4</v>
      </c>
      <c r="I9" s="42">
        <f t="shared" si="3"/>
        <v>83.546394296821688</v>
      </c>
    </row>
    <row r="10" spans="1:9" x14ac:dyDescent="0.3">
      <c r="A10" s="36" t="s">
        <v>14</v>
      </c>
      <c r="B10" s="18">
        <v>26</v>
      </c>
      <c r="C10" s="18">
        <v>24</v>
      </c>
      <c r="D10" s="22">
        <f>B10/B$8</f>
        <v>0.1326530612244898</v>
      </c>
      <c r="E10" s="18">
        <v>0</v>
      </c>
      <c r="F10" s="18">
        <v>0</v>
      </c>
      <c r="G10" s="22">
        <f>E10/E$8</f>
        <v>0</v>
      </c>
      <c r="H10" s="41">
        <f t="shared" si="2"/>
        <v>26</v>
      </c>
      <c r="I10" s="42">
        <f t="shared" si="3"/>
        <v>24</v>
      </c>
    </row>
    <row r="11" spans="1:9" x14ac:dyDescent="0.3">
      <c r="A11" s="36" t="s">
        <v>15</v>
      </c>
      <c r="B11" s="18">
        <v>0</v>
      </c>
      <c r="C11" s="18">
        <v>0</v>
      </c>
      <c r="D11" s="22">
        <f>B11/B$8</f>
        <v>0</v>
      </c>
      <c r="E11" s="18">
        <v>0</v>
      </c>
      <c r="F11" s="18">
        <v>0</v>
      </c>
      <c r="G11" s="22">
        <f>E11/E$8</f>
        <v>0</v>
      </c>
      <c r="H11" s="41">
        <f t="shared" si="2"/>
        <v>0</v>
      </c>
      <c r="I11" s="42">
        <f t="shared" si="3"/>
        <v>0</v>
      </c>
    </row>
    <row r="12" spans="1:9" x14ac:dyDescent="0.3">
      <c r="A12" s="37" t="s">
        <v>16</v>
      </c>
      <c r="B12" s="18">
        <v>88</v>
      </c>
      <c r="C12" s="18">
        <v>62</v>
      </c>
      <c r="D12" s="22">
        <f>B12/B$8</f>
        <v>0.44897959183673469</v>
      </c>
      <c r="E12" s="18">
        <v>81</v>
      </c>
      <c r="F12" s="18">
        <v>56</v>
      </c>
      <c r="G12" s="22">
        <f>E12/E$8</f>
        <v>0.50943396226415094</v>
      </c>
      <c r="H12" s="41">
        <f t="shared" si="2"/>
        <v>7</v>
      </c>
      <c r="I12" s="42">
        <f t="shared" si="3"/>
        <v>83.546394296821688</v>
      </c>
    </row>
    <row r="13" spans="1:9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2">
        <v>91</v>
      </c>
      <c r="C15" s="48">
        <v>55</v>
      </c>
      <c r="D15" s="22">
        <f>B15/B$15</f>
        <v>1</v>
      </c>
      <c r="E15" s="48">
        <v>113</v>
      </c>
      <c r="F15" s="48">
        <v>69</v>
      </c>
      <c r="G15" s="22">
        <f>E15/E$15</f>
        <v>1</v>
      </c>
      <c r="H15" s="20">
        <f t="shared" ref="H15:H21" si="4">B15-E15</f>
        <v>-22</v>
      </c>
      <c r="I15" s="26">
        <f t="shared" ref="I15:I21" si="5">((SQRT((C15/1.645)^2+(F15/1.645)^2)))*1.645</f>
        <v>88.238313673823114</v>
      </c>
    </row>
    <row r="16" spans="1:9" x14ac:dyDescent="0.3">
      <c r="A16" s="23" t="s">
        <v>17</v>
      </c>
      <c r="B16" s="12">
        <v>13</v>
      </c>
      <c r="C16" s="48">
        <v>19</v>
      </c>
      <c r="D16" s="22">
        <f>B16/B$15</f>
        <v>0.14285714285714285</v>
      </c>
      <c r="E16" s="48">
        <v>47</v>
      </c>
      <c r="F16" s="48">
        <v>49</v>
      </c>
      <c r="G16" s="22">
        <f>E16/E$15</f>
        <v>0.41592920353982299</v>
      </c>
      <c r="H16" s="20">
        <f t="shared" si="4"/>
        <v>-34</v>
      </c>
      <c r="I16" s="26">
        <f t="shared" si="5"/>
        <v>52.55473337388365</v>
      </c>
    </row>
    <row r="17" spans="1:9" x14ac:dyDescent="0.3">
      <c r="A17" s="23" t="s">
        <v>18</v>
      </c>
      <c r="B17" s="12">
        <v>16</v>
      </c>
      <c r="C17" s="48">
        <v>18</v>
      </c>
      <c r="D17" s="22">
        <f t="shared" ref="D17:D21" si="6">B17/B$15</f>
        <v>0.17582417582417584</v>
      </c>
      <c r="E17" s="48">
        <v>18</v>
      </c>
      <c r="F17" s="48">
        <v>22</v>
      </c>
      <c r="G17" s="22">
        <f t="shared" ref="G17:G21" si="7">E17/E$15</f>
        <v>0.15929203539823009</v>
      </c>
      <c r="H17" s="20">
        <f t="shared" si="4"/>
        <v>-2</v>
      </c>
      <c r="I17" s="26">
        <f t="shared" si="5"/>
        <v>28.425340807103794</v>
      </c>
    </row>
    <row r="18" spans="1:9" x14ac:dyDescent="0.3">
      <c r="A18" s="23" t="s">
        <v>19</v>
      </c>
      <c r="B18" s="12">
        <v>27</v>
      </c>
      <c r="C18" s="48">
        <v>26</v>
      </c>
      <c r="D18" s="22">
        <f t="shared" si="6"/>
        <v>0.2967032967032967</v>
      </c>
      <c r="E18" s="48">
        <v>26</v>
      </c>
      <c r="F18" s="48">
        <v>36</v>
      </c>
      <c r="G18" s="22">
        <f t="shared" si="7"/>
        <v>0.23008849557522124</v>
      </c>
      <c r="H18" s="20">
        <f t="shared" si="4"/>
        <v>1</v>
      </c>
      <c r="I18" s="26">
        <f t="shared" si="5"/>
        <v>44.407206622349037</v>
      </c>
    </row>
    <row r="19" spans="1:9" x14ac:dyDescent="0.3">
      <c r="A19" s="24" t="s">
        <v>20</v>
      </c>
      <c r="B19" s="12">
        <v>0</v>
      </c>
      <c r="C19" s="48">
        <v>0</v>
      </c>
      <c r="D19" s="22">
        <f t="shared" si="6"/>
        <v>0</v>
      </c>
      <c r="E19" s="48">
        <v>0</v>
      </c>
      <c r="F19" s="48">
        <v>0</v>
      </c>
      <c r="G19" s="22">
        <f t="shared" si="7"/>
        <v>0</v>
      </c>
      <c r="H19" s="20">
        <f t="shared" si="4"/>
        <v>0</v>
      </c>
      <c r="I19" s="26">
        <f t="shared" si="5"/>
        <v>0</v>
      </c>
    </row>
    <row r="20" spans="1:9" x14ac:dyDescent="0.3">
      <c r="A20" s="24" t="s">
        <v>21</v>
      </c>
      <c r="B20" s="12">
        <v>35</v>
      </c>
      <c r="C20" s="48">
        <v>41</v>
      </c>
      <c r="D20" s="22">
        <f t="shared" si="6"/>
        <v>0.38461538461538464</v>
      </c>
      <c r="E20" s="48">
        <v>22</v>
      </c>
      <c r="F20" s="48">
        <v>22</v>
      </c>
      <c r="G20" s="22">
        <f t="shared" si="7"/>
        <v>0.19469026548672566</v>
      </c>
      <c r="H20" s="20">
        <f t="shared" si="4"/>
        <v>13</v>
      </c>
      <c r="I20" s="26">
        <f t="shared" si="5"/>
        <v>46.529560496527367</v>
      </c>
    </row>
    <row r="21" spans="1:9" x14ac:dyDescent="0.3">
      <c r="A21" s="24" t="s">
        <v>30</v>
      </c>
      <c r="B21" s="12">
        <v>0</v>
      </c>
      <c r="C21" s="48">
        <v>0</v>
      </c>
      <c r="D21" s="22">
        <f t="shared" si="6"/>
        <v>0</v>
      </c>
      <c r="E21" s="48">
        <v>0</v>
      </c>
      <c r="F21" s="48">
        <v>0</v>
      </c>
      <c r="G21" s="22">
        <f t="shared" si="7"/>
        <v>0</v>
      </c>
      <c r="H21" s="20">
        <f t="shared" si="4"/>
        <v>0</v>
      </c>
      <c r="I21" s="26">
        <f t="shared" si="5"/>
        <v>0</v>
      </c>
    </row>
    <row r="22" spans="1:9" x14ac:dyDescent="0.3">
      <c r="A22" s="25"/>
      <c r="B22" s="20"/>
      <c r="C22" s="21"/>
      <c r="D22" s="27"/>
      <c r="E22" s="20"/>
      <c r="F22" s="21"/>
      <c r="G22" s="27"/>
      <c r="H22" s="25"/>
      <c r="I22" s="27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17">
        <v>196</v>
      </c>
      <c r="C24" s="43">
        <v>91</v>
      </c>
      <c r="D24" s="22">
        <f>B24/B$24</f>
        <v>1</v>
      </c>
      <c r="E24" s="18">
        <v>159</v>
      </c>
      <c r="F24" s="18">
        <v>79</v>
      </c>
      <c r="G24" s="22">
        <f>E24/E$24</f>
        <v>1</v>
      </c>
      <c r="H24" s="20">
        <f>B24-E24</f>
        <v>37</v>
      </c>
      <c r="I24" s="26">
        <f t="shared" ref="I24:I30" si="8">((SQRT((C24/1.645)^2+(F24/1.645)^2)))*1.645</f>
        <v>120.50726119201283</v>
      </c>
    </row>
    <row r="25" spans="1:9" ht="28.8" x14ac:dyDescent="0.3">
      <c r="A25" s="23" t="s">
        <v>25</v>
      </c>
      <c r="B25" s="17">
        <v>35</v>
      </c>
      <c r="C25" s="43">
        <v>31</v>
      </c>
      <c r="D25" s="22">
        <f t="shared" ref="D25:D30" si="9">B25/B$24</f>
        <v>0.17857142857142858</v>
      </c>
      <c r="E25" s="18">
        <v>64</v>
      </c>
      <c r="F25" s="18">
        <v>51</v>
      </c>
      <c r="G25" s="22">
        <f t="shared" ref="G25:G30" si="10">E25/E$24</f>
        <v>0.40251572327044027</v>
      </c>
      <c r="H25" s="20">
        <f t="shared" ref="H25:H30" si="11">B25-E25</f>
        <v>-29</v>
      </c>
      <c r="I25" s="26">
        <f t="shared" si="8"/>
        <v>59.682493245507104</v>
      </c>
    </row>
    <row r="26" spans="1:9" ht="28.8" x14ac:dyDescent="0.3">
      <c r="A26" s="23" t="s">
        <v>26</v>
      </c>
      <c r="B26" s="17">
        <v>5</v>
      </c>
      <c r="C26" s="43">
        <v>10</v>
      </c>
      <c r="D26" s="22">
        <f t="shared" si="9"/>
        <v>2.5510204081632654E-2</v>
      </c>
      <c r="E26" s="18">
        <v>0</v>
      </c>
      <c r="F26" s="18">
        <v>0</v>
      </c>
      <c r="G26" s="22">
        <f t="shared" si="10"/>
        <v>0</v>
      </c>
      <c r="H26" s="20">
        <f t="shared" si="11"/>
        <v>5</v>
      </c>
      <c r="I26" s="26">
        <f t="shared" si="8"/>
        <v>10</v>
      </c>
    </row>
    <row r="27" spans="1:9" ht="28.8" x14ac:dyDescent="0.3">
      <c r="A27" s="23" t="s">
        <v>27</v>
      </c>
      <c r="B27" s="17">
        <v>45</v>
      </c>
      <c r="C27" s="43">
        <v>53</v>
      </c>
      <c r="D27" s="22">
        <f t="shared" si="9"/>
        <v>0.22959183673469388</v>
      </c>
      <c r="E27" s="18">
        <v>40</v>
      </c>
      <c r="F27" s="18">
        <v>42</v>
      </c>
      <c r="G27" s="22">
        <f t="shared" si="10"/>
        <v>0.25157232704402516</v>
      </c>
      <c r="H27" s="20">
        <f t="shared" si="11"/>
        <v>5</v>
      </c>
      <c r="I27" s="26">
        <f t="shared" si="8"/>
        <v>67.623960250786851</v>
      </c>
    </row>
    <row r="28" spans="1:9" ht="28.8" x14ac:dyDescent="0.3">
      <c r="A28" s="23" t="s">
        <v>28</v>
      </c>
      <c r="B28" s="17">
        <v>19</v>
      </c>
      <c r="C28" s="43">
        <v>21</v>
      </c>
      <c r="D28" s="22">
        <f t="shared" si="9"/>
        <v>9.6938775510204078E-2</v>
      </c>
      <c r="E28" s="18">
        <v>0</v>
      </c>
      <c r="F28" s="18">
        <v>0</v>
      </c>
      <c r="G28" s="22">
        <f t="shared" si="10"/>
        <v>0</v>
      </c>
      <c r="H28" s="20">
        <f t="shared" si="11"/>
        <v>19</v>
      </c>
      <c r="I28" s="26">
        <f t="shared" si="8"/>
        <v>21</v>
      </c>
    </row>
    <row r="29" spans="1:9" x14ac:dyDescent="0.3">
      <c r="A29" s="23" t="s">
        <v>22</v>
      </c>
      <c r="B29" s="17">
        <v>37</v>
      </c>
      <c r="C29" s="43">
        <v>40</v>
      </c>
      <c r="D29" s="22">
        <f t="shared" si="9"/>
        <v>0.18877551020408162</v>
      </c>
      <c r="E29" s="18">
        <v>15</v>
      </c>
      <c r="F29" s="18">
        <v>17</v>
      </c>
      <c r="G29" s="22">
        <f t="shared" si="10"/>
        <v>9.4339622641509441E-2</v>
      </c>
      <c r="H29" s="20">
        <f t="shared" si="11"/>
        <v>22</v>
      </c>
      <c r="I29" s="26">
        <f t="shared" si="8"/>
        <v>43.46262762420146</v>
      </c>
    </row>
    <row r="30" spans="1:9" x14ac:dyDescent="0.3">
      <c r="A30" s="28" t="s">
        <v>23</v>
      </c>
      <c r="B30" s="44">
        <v>55</v>
      </c>
      <c r="C30" s="45">
        <v>48</v>
      </c>
      <c r="D30" s="31">
        <f t="shared" si="9"/>
        <v>0.28061224489795916</v>
      </c>
      <c r="E30" s="44">
        <v>40</v>
      </c>
      <c r="F30" s="45">
        <v>39</v>
      </c>
      <c r="G30" s="31">
        <f t="shared" si="10"/>
        <v>0.25157232704402516</v>
      </c>
      <c r="H30" s="29">
        <f t="shared" si="11"/>
        <v>15</v>
      </c>
      <c r="I30" s="32">
        <f t="shared" si="8"/>
        <v>61.846584384264908</v>
      </c>
    </row>
    <row r="32" spans="1:9" x14ac:dyDescent="0.3">
      <c r="A32" s="7" t="s">
        <v>34</v>
      </c>
    </row>
    <row r="33" spans="1:9" ht="28.2" customHeight="1" x14ac:dyDescent="0.3">
      <c r="A33" s="59" t="s">
        <v>38</v>
      </c>
      <c r="B33" s="59"/>
      <c r="C33" s="59"/>
      <c r="D33" s="59"/>
      <c r="E33" s="59"/>
      <c r="F33" s="59"/>
      <c r="G33" s="59"/>
      <c r="H33" s="59"/>
      <c r="I33" s="5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0"/>
      <c r="B2" s="60"/>
      <c r="C2" s="60"/>
      <c r="D2" s="60"/>
      <c r="E2" s="60"/>
      <c r="F2" s="60"/>
      <c r="G2" s="60"/>
      <c r="H2" s="60"/>
      <c r="I2" s="60"/>
    </row>
    <row r="3" spans="1:9" ht="15.6" x14ac:dyDescent="0.3">
      <c r="A3" s="2" t="str">
        <f>Intra!A3</f>
        <v>Carroll County</v>
      </c>
      <c r="B3" s="58" t="s">
        <v>7</v>
      </c>
      <c r="C3" s="58"/>
      <c r="D3" s="58"/>
      <c r="E3" s="58"/>
      <c r="F3" s="58"/>
      <c r="G3" s="58"/>
      <c r="H3" s="58"/>
      <c r="I3" s="58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5" t="s">
        <v>0</v>
      </c>
      <c r="C5" s="56"/>
      <c r="D5" s="57"/>
      <c r="E5" s="55" t="s">
        <v>29</v>
      </c>
      <c r="F5" s="56"/>
      <c r="G5" s="57"/>
      <c r="H5" s="55" t="s">
        <v>1</v>
      </c>
      <c r="I5" s="57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16" t="s">
        <v>5</v>
      </c>
      <c r="B8" s="12">
        <v>44</v>
      </c>
      <c r="C8" s="38">
        <v>45</v>
      </c>
      <c r="D8" s="19">
        <f>B8/B$8</f>
        <v>1</v>
      </c>
      <c r="E8" s="20">
        <v>0</v>
      </c>
      <c r="F8" s="21">
        <v>0</v>
      </c>
      <c r="G8" s="22">
        <v>0</v>
      </c>
      <c r="H8" s="41">
        <f t="shared" ref="H8:H12" si="0">B8-E8</f>
        <v>44</v>
      </c>
      <c r="I8" s="42">
        <f t="shared" ref="I8:I12" si="1">((SQRT((C8/1.645)^2+(F8/1.645)^2)))*1.645</f>
        <v>45</v>
      </c>
    </row>
    <row r="9" spans="1:9" x14ac:dyDescent="0.3">
      <c r="A9" s="23" t="s">
        <v>13</v>
      </c>
      <c r="B9" s="12">
        <v>33</v>
      </c>
      <c r="C9" s="38">
        <v>42</v>
      </c>
      <c r="D9" s="19">
        <f>B9/B$8</f>
        <v>0.75</v>
      </c>
      <c r="E9" s="20">
        <v>0</v>
      </c>
      <c r="F9" s="21">
        <v>0</v>
      </c>
      <c r="G9" s="22">
        <v>0</v>
      </c>
      <c r="H9" s="41">
        <f t="shared" si="0"/>
        <v>33</v>
      </c>
      <c r="I9" s="42">
        <f t="shared" si="1"/>
        <v>42</v>
      </c>
    </row>
    <row r="10" spans="1:9" x14ac:dyDescent="0.3">
      <c r="A10" s="23" t="s">
        <v>14</v>
      </c>
      <c r="B10" s="12">
        <v>0</v>
      </c>
      <c r="C10" s="38">
        <v>0</v>
      </c>
      <c r="D10" s="19">
        <f>B10/B$8</f>
        <v>0</v>
      </c>
      <c r="E10" s="20">
        <v>0</v>
      </c>
      <c r="F10" s="21">
        <v>0</v>
      </c>
      <c r="G10" s="22">
        <v>0</v>
      </c>
      <c r="H10" s="41">
        <f t="shared" si="0"/>
        <v>0</v>
      </c>
      <c r="I10" s="42">
        <f>((SQRT((C10/1.645)^2+(F10/1.645)^2)))*1.645</f>
        <v>0</v>
      </c>
    </row>
    <row r="11" spans="1:9" x14ac:dyDescent="0.3">
      <c r="A11" s="23" t="s">
        <v>15</v>
      </c>
      <c r="B11" s="12">
        <v>0</v>
      </c>
      <c r="C11" s="38">
        <v>0</v>
      </c>
      <c r="D11" s="19">
        <f>B11/B$8</f>
        <v>0</v>
      </c>
      <c r="E11" s="20">
        <v>0</v>
      </c>
      <c r="F11" s="21">
        <v>0</v>
      </c>
      <c r="G11" s="22">
        <v>0</v>
      </c>
      <c r="H11" s="41">
        <f t="shared" si="0"/>
        <v>0</v>
      </c>
      <c r="I11" s="42">
        <f>((SQRT((C11/1.645)^2+(F11/1.645)^2)))*1.645</f>
        <v>0</v>
      </c>
    </row>
    <row r="12" spans="1:9" x14ac:dyDescent="0.3">
      <c r="A12" s="24" t="s">
        <v>16</v>
      </c>
      <c r="B12" s="12">
        <v>11</v>
      </c>
      <c r="C12" s="38">
        <v>17</v>
      </c>
      <c r="D12" s="19">
        <f>B12/B$8</f>
        <v>0.25</v>
      </c>
      <c r="E12" s="20">
        <v>0</v>
      </c>
      <c r="F12" s="21">
        <v>0</v>
      </c>
      <c r="G12" s="22">
        <v>0</v>
      </c>
      <c r="H12" s="41">
        <f t="shared" si="0"/>
        <v>11</v>
      </c>
      <c r="I12" s="42">
        <f t="shared" si="1"/>
        <v>17</v>
      </c>
    </row>
    <row r="13" spans="1:9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2">
        <v>44</v>
      </c>
      <c r="C15" s="38">
        <v>45</v>
      </c>
      <c r="D15" s="22">
        <f>B15/B$15</f>
        <v>1</v>
      </c>
      <c r="E15" s="20">
        <v>0</v>
      </c>
      <c r="F15" s="21">
        <v>0</v>
      </c>
      <c r="G15" s="22">
        <v>0</v>
      </c>
      <c r="H15" s="20">
        <f t="shared" ref="H15:H21" si="2">B15-E15</f>
        <v>44</v>
      </c>
      <c r="I15" s="26">
        <f t="shared" ref="I15:I21" si="3">((SQRT((C15/1.645)^2+(F15/1.645)^2)))*1.645</f>
        <v>45</v>
      </c>
    </row>
    <row r="16" spans="1:9" x14ac:dyDescent="0.3">
      <c r="A16" s="23" t="s">
        <v>17</v>
      </c>
      <c r="B16" s="12">
        <v>36</v>
      </c>
      <c r="C16" s="38">
        <v>43</v>
      </c>
      <c r="D16" s="22">
        <f>B16/B$15</f>
        <v>0.81818181818181823</v>
      </c>
      <c r="E16" s="20">
        <v>0</v>
      </c>
      <c r="F16" s="21">
        <v>0</v>
      </c>
      <c r="G16" s="22">
        <v>0</v>
      </c>
      <c r="H16" s="20">
        <f t="shared" si="2"/>
        <v>36</v>
      </c>
      <c r="I16" s="26">
        <f t="shared" si="3"/>
        <v>43</v>
      </c>
    </row>
    <row r="17" spans="1:9" x14ac:dyDescent="0.3">
      <c r="A17" s="23" t="s">
        <v>18</v>
      </c>
      <c r="B17" s="12">
        <v>0</v>
      </c>
      <c r="C17" s="38">
        <v>0</v>
      </c>
      <c r="D17" s="22">
        <f t="shared" ref="D17:D21" si="4">B17/B$15</f>
        <v>0</v>
      </c>
      <c r="E17" s="20">
        <v>0</v>
      </c>
      <c r="F17" s="21">
        <v>0</v>
      </c>
      <c r="G17" s="22">
        <v>0</v>
      </c>
      <c r="H17" s="20">
        <f t="shared" si="2"/>
        <v>0</v>
      </c>
      <c r="I17" s="26">
        <f t="shared" si="3"/>
        <v>0</v>
      </c>
    </row>
    <row r="18" spans="1:9" x14ac:dyDescent="0.3">
      <c r="A18" s="23" t="s">
        <v>19</v>
      </c>
      <c r="B18" s="12">
        <v>8</v>
      </c>
      <c r="C18" s="38">
        <v>12</v>
      </c>
      <c r="D18" s="22">
        <f t="shared" si="4"/>
        <v>0.18181818181818182</v>
      </c>
      <c r="E18" s="20">
        <v>0</v>
      </c>
      <c r="F18" s="21">
        <v>0</v>
      </c>
      <c r="G18" s="22">
        <v>0</v>
      </c>
      <c r="H18" s="20">
        <f t="shared" si="2"/>
        <v>8</v>
      </c>
      <c r="I18" s="26">
        <f t="shared" si="3"/>
        <v>12</v>
      </c>
    </row>
    <row r="19" spans="1:9" x14ac:dyDescent="0.3">
      <c r="A19" s="24" t="s">
        <v>20</v>
      </c>
      <c r="B19" s="12">
        <v>0</v>
      </c>
      <c r="C19" s="38">
        <v>0</v>
      </c>
      <c r="D19" s="22">
        <f t="shared" si="4"/>
        <v>0</v>
      </c>
      <c r="E19" s="20">
        <v>0</v>
      </c>
      <c r="F19" s="21">
        <v>0</v>
      </c>
      <c r="G19" s="22">
        <v>0</v>
      </c>
      <c r="H19" s="20">
        <f t="shared" si="2"/>
        <v>0</v>
      </c>
      <c r="I19" s="26">
        <f t="shared" si="3"/>
        <v>0</v>
      </c>
    </row>
    <row r="20" spans="1:9" x14ac:dyDescent="0.3">
      <c r="A20" s="24" t="s">
        <v>21</v>
      </c>
      <c r="B20" s="12">
        <v>0</v>
      </c>
      <c r="C20" s="38">
        <v>0</v>
      </c>
      <c r="D20" s="22">
        <f t="shared" si="4"/>
        <v>0</v>
      </c>
      <c r="E20" s="20">
        <v>0</v>
      </c>
      <c r="F20" s="21">
        <v>0</v>
      </c>
      <c r="G20" s="22">
        <v>0</v>
      </c>
      <c r="H20" s="20">
        <f t="shared" si="2"/>
        <v>0</v>
      </c>
      <c r="I20" s="26">
        <f t="shared" si="3"/>
        <v>0</v>
      </c>
    </row>
    <row r="21" spans="1:9" x14ac:dyDescent="0.3">
      <c r="A21" s="24" t="s">
        <v>30</v>
      </c>
      <c r="B21" s="12">
        <v>0</v>
      </c>
      <c r="C21" s="38">
        <v>0</v>
      </c>
      <c r="D21" s="22">
        <f t="shared" si="4"/>
        <v>0</v>
      </c>
      <c r="E21" s="20">
        <v>0</v>
      </c>
      <c r="F21" s="21">
        <v>0</v>
      </c>
      <c r="G21" s="22">
        <v>0</v>
      </c>
      <c r="H21" s="20">
        <f t="shared" si="2"/>
        <v>0</v>
      </c>
      <c r="I21" s="26">
        <f t="shared" si="3"/>
        <v>0</v>
      </c>
    </row>
    <row r="22" spans="1:9" x14ac:dyDescent="0.3">
      <c r="A22" s="25"/>
      <c r="B22" s="20"/>
      <c r="C22" s="21"/>
      <c r="D22" s="27"/>
      <c r="E22" s="20"/>
      <c r="F22" s="21"/>
      <c r="G22" s="27"/>
      <c r="H22" s="25"/>
      <c r="I22" s="27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12">
        <v>44</v>
      </c>
      <c r="C24" s="38">
        <v>45</v>
      </c>
      <c r="D24" s="22">
        <f>B24/B$24</f>
        <v>1</v>
      </c>
      <c r="E24" s="20">
        <v>0</v>
      </c>
      <c r="F24" s="21">
        <v>0</v>
      </c>
      <c r="G24" s="22">
        <v>0</v>
      </c>
      <c r="H24" s="20">
        <f t="shared" ref="H24:H30" si="5">B24-E24</f>
        <v>44</v>
      </c>
      <c r="I24" s="26">
        <f t="shared" ref="I24:I30" si="6">((SQRT((C24/1.645)^2+(F24/1.645)^2)))*1.645</f>
        <v>45</v>
      </c>
    </row>
    <row r="25" spans="1:9" ht="28.8" x14ac:dyDescent="0.3">
      <c r="A25" s="23" t="s">
        <v>25</v>
      </c>
      <c r="B25" s="12">
        <v>8</v>
      </c>
      <c r="C25" s="38">
        <v>12</v>
      </c>
      <c r="D25" s="22">
        <f t="shared" ref="D25:D30" si="7">B25/B$24</f>
        <v>0.18181818181818182</v>
      </c>
      <c r="E25" s="20">
        <v>0</v>
      </c>
      <c r="F25" s="21">
        <v>0</v>
      </c>
      <c r="G25" s="22">
        <v>0</v>
      </c>
      <c r="H25" s="20">
        <f t="shared" si="5"/>
        <v>8</v>
      </c>
      <c r="I25" s="26">
        <f t="shared" si="6"/>
        <v>12</v>
      </c>
    </row>
    <row r="26" spans="1:9" ht="28.8" x14ac:dyDescent="0.3">
      <c r="A26" s="23" t="s">
        <v>26</v>
      </c>
      <c r="B26" s="12">
        <v>0</v>
      </c>
      <c r="C26" s="38">
        <v>0</v>
      </c>
      <c r="D26" s="22">
        <f t="shared" si="7"/>
        <v>0</v>
      </c>
      <c r="E26" s="20">
        <v>0</v>
      </c>
      <c r="F26" s="21">
        <v>0</v>
      </c>
      <c r="G26" s="22">
        <v>0</v>
      </c>
      <c r="H26" s="20">
        <f t="shared" si="5"/>
        <v>0</v>
      </c>
      <c r="I26" s="26">
        <f t="shared" si="6"/>
        <v>0</v>
      </c>
    </row>
    <row r="27" spans="1:9" ht="28.8" x14ac:dyDescent="0.3">
      <c r="A27" s="23" t="s">
        <v>27</v>
      </c>
      <c r="B27" s="12">
        <v>0</v>
      </c>
      <c r="C27" s="38">
        <v>0</v>
      </c>
      <c r="D27" s="22">
        <f t="shared" si="7"/>
        <v>0</v>
      </c>
      <c r="E27" s="20">
        <v>0</v>
      </c>
      <c r="F27" s="21">
        <v>0</v>
      </c>
      <c r="G27" s="22">
        <v>0</v>
      </c>
      <c r="H27" s="20">
        <f t="shared" si="5"/>
        <v>0</v>
      </c>
      <c r="I27" s="26">
        <f t="shared" si="6"/>
        <v>0</v>
      </c>
    </row>
    <row r="28" spans="1:9" ht="28.8" x14ac:dyDescent="0.3">
      <c r="A28" s="23" t="s">
        <v>28</v>
      </c>
      <c r="B28" s="12">
        <v>25</v>
      </c>
      <c r="C28" s="38">
        <v>40</v>
      </c>
      <c r="D28" s="22">
        <f t="shared" si="7"/>
        <v>0.56818181818181823</v>
      </c>
      <c r="E28" s="20">
        <v>0</v>
      </c>
      <c r="F28" s="21">
        <v>0</v>
      </c>
      <c r="G28" s="22">
        <v>0</v>
      </c>
      <c r="H28" s="20">
        <f t="shared" si="5"/>
        <v>25</v>
      </c>
      <c r="I28" s="26">
        <f t="shared" si="6"/>
        <v>40</v>
      </c>
    </row>
    <row r="29" spans="1:9" x14ac:dyDescent="0.3">
      <c r="A29" s="23" t="s">
        <v>22</v>
      </c>
      <c r="B29" s="12">
        <v>11</v>
      </c>
      <c r="C29" s="38">
        <v>17</v>
      </c>
      <c r="D29" s="22">
        <f t="shared" si="7"/>
        <v>0.25</v>
      </c>
      <c r="E29" s="20">
        <v>0</v>
      </c>
      <c r="F29" s="21">
        <v>0</v>
      </c>
      <c r="G29" s="22">
        <v>0</v>
      </c>
      <c r="H29" s="20">
        <f t="shared" si="5"/>
        <v>11</v>
      </c>
      <c r="I29" s="26">
        <f t="shared" si="6"/>
        <v>17</v>
      </c>
    </row>
    <row r="30" spans="1:9" x14ac:dyDescent="0.3">
      <c r="A30" s="28" t="s">
        <v>23</v>
      </c>
      <c r="B30" s="39">
        <v>0</v>
      </c>
      <c r="C30" s="40">
        <v>0</v>
      </c>
      <c r="D30" s="31">
        <f t="shared" si="7"/>
        <v>0</v>
      </c>
      <c r="E30" s="29">
        <v>0</v>
      </c>
      <c r="F30" s="30">
        <v>0</v>
      </c>
      <c r="G30" s="31">
        <v>0</v>
      </c>
      <c r="H30" s="29">
        <f t="shared" si="5"/>
        <v>0</v>
      </c>
      <c r="I30" s="32">
        <f t="shared" si="6"/>
        <v>0</v>
      </c>
    </row>
    <row r="32" spans="1:9" x14ac:dyDescent="0.3">
      <c r="A32" s="7" t="s">
        <v>35</v>
      </c>
    </row>
    <row r="33" spans="1:9" ht="28.8" customHeight="1" x14ac:dyDescent="0.3">
      <c r="A33" s="59" t="s">
        <v>38</v>
      </c>
      <c r="B33" s="59"/>
      <c r="C33" s="59"/>
      <c r="D33" s="59"/>
      <c r="E33" s="59"/>
      <c r="F33" s="59"/>
      <c r="G33" s="59"/>
      <c r="H33" s="59"/>
      <c r="I33" s="5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CD8E24-AC27-4D52-875F-FD7F563D030A}"/>
</file>

<file path=customXml/itemProps2.xml><?xml version="1.0" encoding="utf-8"?>
<ds:datastoreItem xmlns:ds="http://schemas.openxmlformats.org/officeDocument/2006/customXml" ds:itemID="{ECA3276F-9481-47D3-AE4C-81591AFBD152}"/>
</file>

<file path=customXml/itemProps3.xml><?xml version="1.0" encoding="utf-8"?>
<ds:datastoreItem xmlns:ds="http://schemas.openxmlformats.org/officeDocument/2006/customXml" ds:itemID="{2A4AE1A6-52D8-4697-9D4A-99ABCAA251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