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 l="1"/>
  <c r="I12" i="7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0" i="1" s="1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H21" i="1" s="1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15" i="1" s="1"/>
  <c r="I21" i="1" l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B8" i="1" l="1"/>
  <c r="D8" i="1" s="1"/>
  <c r="B9" i="1"/>
  <c r="B10" i="1"/>
  <c r="B11" i="1"/>
  <c r="B12" i="1"/>
  <c r="D12" i="1" s="1"/>
  <c r="D10" i="1" l="1"/>
  <c r="D11" i="1"/>
  <c r="D9" i="1"/>
  <c r="F12" i="1"/>
  <c r="F11" i="1"/>
  <c r="F10" i="1"/>
  <c r="F9" i="1"/>
  <c r="F8" i="1"/>
  <c r="C9" i="1"/>
  <c r="C10" i="1"/>
  <c r="C11" i="1"/>
  <c r="C12" i="1"/>
  <c r="C8" i="1"/>
  <c r="E12" i="1"/>
  <c r="E11" i="1"/>
  <c r="E10" i="1"/>
  <c r="E9" i="1"/>
  <c r="E8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<sst xmlns="http://schemas.openxmlformats.org/spreadsheetml/2006/main" count="157" uniqueCount="41">
  <si>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</si>
  <si>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</si>
  <si>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</si>
  <si>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</si>
  <si>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</si>
  <si>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</si>
  <si>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</si>
  <si>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</si>
  <si>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</si>
  <si>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</si>
  <si>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</si>
  <si>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</si>
  <si>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</si>
  <si>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</si>
  <si>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</si>
  <si>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</si>
  <si>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</si>
  <si>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</si>
  <si>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</si>
  <si>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</si>
  <si>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</si>
  <si>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</si>
  <si>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</si>
  <si>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</si>
  <si>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</si>
  <si>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</si>
  <si>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</si>
  <si>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</si>
  <si>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</si>
  <si>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</si>
  <si>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</si>
  <si>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</si>
  <si>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</si>
  <si>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</si>
  <si>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</si>
  <si>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</si>
  <si>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</si>
  <si>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</si>
  <si>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</si>
  <si>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Calvert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</si>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</sst>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3" fontId="4" fillId="0" borderId="2" xfId="18" applyNumberFormat="1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4" fillId="0" borderId="2" xfId="18" applyNumberFormat="1" applyFont="1" applyBorder="1"/>
    <xf numFmtId="3" fontId="4" fillId="0" borderId="0" xfId="18" applyNumberFormat="1" applyFont="1"/>
    <xf numFmtId="164" fontId="12" fillId="0" borderId="0" xfId="16" applyNumberFormat="1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4" fillId="0" borderId="0" xfId="18" applyNumberFormat="1" applyBorder="1"/>
    <xf numFmtId="3" fontId="4" fillId="0" borderId="3" xfId="18" applyNumberFormat="1" applyBorder="1"/>
    <xf numFmtId="3" fontId="4" fillId="0" borderId="4" xfId="18" applyNumberFormat="1" applyBorder="1"/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3" fontId="4" fillId="0" borderId="0" xfId="18" applyNumberFormat="1" applyFont="1" applyBorder="1"/>
    <xf numFmtId="3" fontId="4" fillId="0" borderId="3" xfId="18" applyNumberFormat="1" applyFont="1" applyBorder="1"/>
    <xf numFmtId="3" fontId="4" fillId="0" borderId="4" xfId="18" applyNumberFormat="1" applyFont="1" applyBorder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">
        <v>39</v>
      </c>
      <c r="B3" s="50" t="s">
        <v>8</v>
      </c>
      <c r="C3" s="50"/>
      <c r="D3" s="50"/>
      <c r="E3" s="50"/>
      <c r="F3" s="50"/>
      <c r="G3" s="50"/>
      <c r="H3" s="50"/>
      <c r="I3" s="50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7" t="s">
        <v>0</v>
      </c>
      <c r="C5" s="48"/>
      <c r="D5" s="49"/>
      <c r="E5" s="47" t="s">
        <v>29</v>
      </c>
      <c r="F5" s="48"/>
      <c r="G5" s="49"/>
      <c r="H5" s="47" t="s">
        <v>1</v>
      </c>
      <c r="I5" s="49"/>
      <c r="K5" s="6"/>
    </row>
    <row r="6" spans="1:11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  <c r="K6" s="6"/>
    </row>
    <row r="7" spans="1:11" s="5" customFormat="1" x14ac:dyDescent="0.3">
      <c r="A7" s="13"/>
      <c r="B7" s="4"/>
      <c r="C7" s="14"/>
      <c r="D7" s="15"/>
      <c r="E7" s="4"/>
      <c r="F7" s="14"/>
      <c r="G7" s="15"/>
      <c r="H7" s="4"/>
      <c r="I7" s="15"/>
      <c r="K7" s="6"/>
    </row>
    <row r="8" spans="1:11" x14ac:dyDescent="0.3">
      <c r="A8" s="16" t="s">
        <v>5</v>
      </c>
      <c r="B8" s="20">
        <f>Intra!B8+Inter!B8+Foreign!B8</f>
        <v>2632</v>
      </c>
      <c r="C8" s="21">
        <f>((SQRT((Intra!C8/1.645)^2+(Inter!C8/1.645)^2+(Foreign!C8/1.645)^2))*1.645)</f>
        <v>413.09926167932082</v>
      </c>
      <c r="D8" s="22">
        <f t="shared" ref="D8:D12" si="0">B8/B$8</f>
        <v>1</v>
      </c>
      <c r="E8" s="20">
        <f>Intra!E8+Inter!E8+Foreign!E8</f>
        <v>1993</v>
      </c>
      <c r="F8" s="21">
        <f>((SQRT((Intra!F8/1.645)^2+(Inter!F8/1.645)^2+(Foreign!F8/1.645)^2))*1.645)</f>
        <v>347.62767438741122</v>
      </c>
      <c r="G8" s="22">
        <f>E8/E$8</f>
        <v>1</v>
      </c>
      <c r="H8" s="20">
        <f>Intra!H8+Inter!H8+Foreign!H8</f>
        <v>639</v>
      </c>
      <c r="I8" s="26">
        <f>((SQRT((Intra!I8/1.645)^2+(Inter!I8/1.645)^2+(Foreign!I8/1.645)^2))*1.645)</f>
        <v>539.90369511608276</v>
      </c>
      <c r="K8" s="6"/>
    </row>
    <row r="9" spans="1:11" x14ac:dyDescent="0.3">
      <c r="A9" s="23" t="s">
        <v>13</v>
      </c>
      <c r="B9" s="20">
        <f>Intra!B9+Inter!B9+Foreign!B9</f>
        <v>1628</v>
      </c>
      <c r="C9" s="21">
        <f>((SQRT((Intra!C9/1.645)^2+(Inter!C9/1.645)^2+(Foreign!C9/1.645)^2))*1.645)</f>
        <v>347.23767076744423</v>
      </c>
      <c r="D9" s="22">
        <f t="shared" si="0"/>
        <v>0.6185410334346505</v>
      </c>
      <c r="E9" s="20">
        <f>Intra!E9+Inter!E9+Foreign!E9</f>
        <v>1087</v>
      </c>
      <c r="F9" s="21">
        <f>((SQRT((Intra!F9/1.645)^2+(Inter!F9/1.645)^2+(Foreign!F9/1.645)^2))*1.645)</f>
        <v>275.05635786143904</v>
      </c>
      <c r="G9" s="22">
        <f>E9/E$8</f>
        <v>0.54540893125940793</v>
      </c>
      <c r="H9" s="20">
        <f>Intra!H9+Inter!H9+Foreign!H9</f>
        <v>541</v>
      </c>
      <c r="I9" s="26">
        <f>((SQRT((Intra!I9/1.645)^2+(Inter!I9/1.645)^2+(Foreign!I9/1.645)^2))*1.645)</f>
        <v>442.97855478566913</v>
      </c>
      <c r="K9" s="6"/>
    </row>
    <row r="10" spans="1:11" x14ac:dyDescent="0.3">
      <c r="A10" s="23" t="s">
        <v>14</v>
      </c>
      <c r="B10" s="20">
        <f>Intra!B10+Inter!B10+Foreign!B10</f>
        <v>104</v>
      </c>
      <c r="C10" s="21">
        <f>((SQRT((Intra!C10/1.645)^2+(Inter!C10/1.645)^2+(Foreign!C10/1.645)^2))*1.645)</f>
        <v>57.999999999999993</v>
      </c>
      <c r="D10" s="22">
        <f t="shared" si="0"/>
        <v>3.9513677811550151E-2</v>
      </c>
      <c r="E10" s="20">
        <f>Intra!E10+Inter!E10+Foreign!E10</f>
        <v>206</v>
      </c>
      <c r="F10" s="21">
        <f>((SQRT((Intra!F10/1.645)^2+(Inter!F10/1.645)^2+(Foreign!F10/1.645)^2))*1.645)</f>
        <v>110.2088925631684</v>
      </c>
      <c r="G10" s="22">
        <f>E10/E$8</f>
        <v>0.10336176618163573</v>
      </c>
      <c r="H10" s="20">
        <f>Intra!H10+Inter!H10+Foreign!H10</f>
        <v>-102</v>
      </c>
      <c r="I10" s="26">
        <f>((SQRT((Intra!I10/1.645)^2+(Inter!I10/1.645)^2+(Foreign!I10/1.645)^2))*1.645)</f>
        <v>124.53915047084593</v>
      </c>
      <c r="K10" s="6"/>
    </row>
    <row r="11" spans="1:11" x14ac:dyDescent="0.3">
      <c r="A11" s="23" t="s">
        <v>15</v>
      </c>
      <c r="B11" s="20">
        <f>Intra!B11+Inter!B11+Foreign!B11</f>
        <v>112</v>
      </c>
      <c r="C11" s="21">
        <f>((SQRT((Intra!C11/1.645)^2+(Inter!C11/1.645)^2+(Foreign!C11/1.645)^2))*1.645)</f>
        <v>90.271811768680038</v>
      </c>
      <c r="D11" s="22">
        <f t="shared" si="0"/>
        <v>4.2553191489361701E-2</v>
      </c>
      <c r="E11" s="20">
        <f>Intra!E11+Inter!E11+Foreign!E11</f>
        <v>69</v>
      </c>
      <c r="F11" s="21">
        <f>((SQRT((Intra!F11/1.645)^2+(Inter!F11/1.645)^2+(Foreign!F11/1.645)^2))*1.645)</f>
        <v>58.249463516842795</v>
      </c>
      <c r="G11" s="22">
        <f>E11/E$8</f>
        <v>3.4621174109382841E-2</v>
      </c>
      <c r="H11" s="20">
        <f>Intra!H11+Inter!H11+Foreign!H11</f>
        <v>43</v>
      </c>
      <c r="I11" s="26">
        <f>((SQRT((Intra!I11/1.645)^2+(Inter!I11/1.645)^2+(Foreign!I11/1.645)^2))*1.645)</f>
        <v>107.43370048546221</v>
      </c>
      <c r="K11" s="6"/>
    </row>
    <row r="12" spans="1:11" s="1" customFormat="1" x14ac:dyDescent="0.3">
      <c r="A12" s="24" t="s">
        <v>16</v>
      </c>
      <c r="B12" s="20">
        <f>Intra!B12+Inter!B12+Foreign!B12</f>
        <v>788</v>
      </c>
      <c r="C12" s="21">
        <f>((SQRT((Intra!C12/1.645)^2+(Inter!C12/1.645)^2+(Foreign!C12/1.645)^2))*1.645)</f>
        <v>195.34840669941488</v>
      </c>
      <c r="D12" s="22">
        <f t="shared" si="0"/>
        <v>0.29939209726443772</v>
      </c>
      <c r="E12" s="20">
        <f>Intra!E12+Inter!E12+Foreign!E12</f>
        <v>631</v>
      </c>
      <c r="F12" s="21">
        <f>((SQRT((Intra!F12/1.645)^2+(Inter!F12/1.645)^2+(Foreign!F12/1.645)^2))*1.645)</f>
        <v>171.73234989366449</v>
      </c>
      <c r="G12" s="22">
        <f>E12/E$8</f>
        <v>0.31660812844957353</v>
      </c>
      <c r="H12" s="20">
        <f>Intra!H12+Inter!H12+Foreign!H12</f>
        <v>157</v>
      </c>
      <c r="I12" s="26">
        <f>((SQRT((Intra!I12/1.645)^2+(Inter!I12/1.645)^2+(Foreign!I12/1.645)^2))*1.645)</f>
        <v>260.10190310722453</v>
      </c>
      <c r="K12" s="6"/>
    </row>
    <row r="13" spans="1:11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11" s="5" customFormat="1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11" x14ac:dyDescent="0.3">
      <c r="A15" s="16" t="s">
        <v>5</v>
      </c>
      <c r="B15" s="20">
        <f>Intra!B15+Inter!B15+Foreign!B15</f>
        <v>2290</v>
      </c>
      <c r="C15" s="21">
        <f>((SQRT((Intra!C15/1.645)^2+(Inter!C15/1.645)^2+(Foreign!C15/1.645)^2))*1.645)</f>
        <v>352.64004310344563</v>
      </c>
      <c r="D15" s="22">
        <f>B15/B$15</f>
        <v>1</v>
      </c>
      <c r="E15" s="20">
        <f>Intra!E15+Inter!E15+Foreign!E15</f>
        <v>1721</v>
      </c>
      <c r="F15" s="21">
        <f>((SQRT((Intra!F15/1.645)^2+(Inter!F15/1.645)^2+(Foreign!F15/1.645)^2))*1.645)</f>
        <v>320.32639604003913</v>
      </c>
      <c r="G15" s="22">
        <f>E15/E$15</f>
        <v>1</v>
      </c>
      <c r="H15" s="20">
        <f>Intra!H15+Inter!H15+Foreign!H15</f>
        <v>569</v>
      </c>
      <c r="I15" s="26">
        <f>((SQRT((Intra!I15/1.645)^2+(Inter!I15/1.645)^2+(Foreign!I15/1.645)^2))*1.645)</f>
        <v>476.40738869165324</v>
      </c>
    </row>
    <row r="16" spans="1:11" x14ac:dyDescent="0.3">
      <c r="A16" s="23" t="s">
        <v>17</v>
      </c>
      <c r="B16" s="20">
        <f>Intra!B16+Inter!B16+Foreign!B16</f>
        <v>787</v>
      </c>
      <c r="C16" s="21">
        <f>((SQRT((Intra!C16/1.645)^2+(Inter!C16/1.645)^2+(Foreign!C16/1.645)^2))*1.645)</f>
        <v>199.96999774966244</v>
      </c>
      <c r="D16" s="22">
        <f>B16/B$15</f>
        <v>0.34366812227074234</v>
      </c>
      <c r="E16" s="20">
        <f>Intra!E16+Inter!E16+Foreign!E16</f>
        <v>586</v>
      </c>
      <c r="F16" s="21">
        <f>((SQRT((Intra!F16/1.645)^2+(Inter!F16/1.645)^2+(Foreign!F16/1.645)^2))*1.645)</f>
        <v>189.16923639957952</v>
      </c>
      <c r="G16" s="22">
        <f>E16/E$15</f>
        <v>0.34049970947123764</v>
      </c>
      <c r="H16" s="20">
        <f>Intra!H16+Inter!H16+Foreign!H16</f>
        <v>201</v>
      </c>
      <c r="I16" s="26">
        <f>((SQRT((Intra!I16/1.645)^2+(Inter!I16/1.645)^2+(Foreign!I16/1.645)^2))*1.645)</f>
        <v>275.26895938336384</v>
      </c>
    </row>
    <row r="17" spans="1:9" x14ac:dyDescent="0.3">
      <c r="A17" s="23" t="s">
        <v>18</v>
      </c>
      <c r="B17" s="20">
        <f>Intra!B17+Inter!B17+Foreign!B17</f>
        <v>527</v>
      </c>
      <c r="C17" s="21">
        <f>((SQRT((Intra!C17/1.645)^2+(Inter!C17/1.645)^2+(Foreign!C17/1.645)^2))*1.645)</f>
        <v>181.47451611727746</v>
      </c>
      <c r="D17" s="22">
        <f t="shared" ref="D17:D21" si="1">B17/B$15</f>
        <v>0.23013100436681222</v>
      </c>
      <c r="E17" s="20">
        <f>Intra!E17+Inter!E17+Foreign!E17</f>
        <v>369</v>
      </c>
      <c r="F17" s="21">
        <f>((SQRT((Intra!F17/1.645)^2+(Inter!F17/1.645)^2+(Foreign!F17/1.645)^2))*1.645)</f>
        <v>144.89996549343965</v>
      </c>
      <c r="G17" s="22">
        <f t="shared" ref="G17:G21" si="2">E17/E$15</f>
        <v>0.21441022661243464</v>
      </c>
      <c r="H17" s="20">
        <f>Intra!H17+Inter!H17+Foreign!H17</f>
        <v>158</v>
      </c>
      <c r="I17" s="26">
        <f>((SQRT((Intra!I17/1.645)^2+(Inter!I17/1.645)^2+(Foreign!I17/1.645)^2))*1.645)</f>
        <v>232.2261828476712</v>
      </c>
    </row>
    <row r="18" spans="1:9" x14ac:dyDescent="0.3">
      <c r="A18" s="23" t="s">
        <v>19</v>
      </c>
      <c r="B18" s="20">
        <f>Intra!B18+Inter!B18+Foreign!B18</f>
        <v>441</v>
      </c>
      <c r="C18" s="21">
        <f>((SQRT((Intra!C18/1.645)^2+(Inter!C18/1.645)^2+(Foreign!C18/1.645)^2))*1.645)</f>
        <v>156.08010763707208</v>
      </c>
      <c r="D18" s="22">
        <f t="shared" si="1"/>
        <v>0.19257641921397381</v>
      </c>
      <c r="E18" s="20">
        <f>Intra!E18+Inter!E18+Foreign!E18</f>
        <v>394</v>
      </c>
      <c r="F18" s="21">
        <f>((SQRT((Intra!F18/1.645)^2+(Inter!F18/1.645)^2+(Foreign!F18/1.645)^2))*1.645)</f>
        <v>141.31525041551603</v>
      </c>
      <c r="G18" s="22">
        <f t="shared" si="2"/>
        <v>0.22893666472980825</v>
      </c>
      <c r="H18" s="20">
        <f>Intra!H18+Inter!H18+Foreign!H18</f>
        <v>47</v>
      </c>
      <c r="I18" s="26">
        <f>((SQRT((Intra!I18/1.645)^2+(Inter!I18/1.645)^2+(Foreign!I18/1.645)^2))*1.645)</f>
        <v>210.54928164208968</v>
      </c>
    </row>
    <row r="19" spans="1:9" x14ac:dyDescent="0.3">
      <c r="A19" s="24" t="s">
        <v>20</v>
      </c>
      <c r="B19" s="20">
        <f>Intra!B19+Inter!B19+Foreign!B19</f>
        <v>314</v>
      </c>
      <c r="C19" s="21">
        <f>((SQRT((Intra!C19/1.645)^2+(Inter!C19/1.645)^2+(Foreign!C19/1.645)^2))*1.645)</f>
        <v>116.84605256490268</v>
      </c>
      <c r="D19" s="22">
        <f t="shared" si="1"/>
        <v>0.13711790393013101</v>
      </c>
      <c r="E19" s="20">
        <f>Intra!E19+Inter!E19+Foreign!E19</f>
        <v>231</v>
      </c>
      <c r="F19" s="21">
        <f>((SQRT((Intra!F19/1.645)^2+(Inter!F19/1.645)^2+(Foreign!F19/1.645)^2))*1.645)</f>
        <v>119.81652640600127</v>
      </c>
      <c r="G19" s="22">
        <f t="shared" si="2"/>
        <v>0.13422428820453225</v>
      </c>
      <c r="H19" s="20">
        <f>Intra!H19+Inter!H19+Foreign!H19</f>
        <v>83</v>
      </c>
      <c r="I19" s="26">
        <f>((SQRT((Intra!I19/1.645)^2+(Inter!I19/1.645)^2+(Foreign!I19/1.645)^2))*1.645)</f>
        <v>167.35889578985632</v>
      </c>
    </row>
    <row r="20" spans="1:9" x14ac:dyDescent="0.3">
      <c r="A20" s="24" t="s">
        <v>21</v>
      </c>
      <c r="B20" s="20">
        <f>Intra!B20+Inter!B20+Foreign!B20</f>
        <v>212</v>
      </c>
      <c r="C20" s="21">
        <f>((SQRT((Intra!C20/1.645)^2+(Inter!C20/1.645)^2+(Foreign!C20/1.645)^2))*1.645)</f>
        <v>117.5457357797381</v>
      </c>
      <c r="D20" s="22">
        <f t="shared" si="1"/>
        <v>9.2576419213973804E-2</v>
      </c>
      <c r="E20" s="20">
        <f>Intra!E20+Inter!E20+Foreign!E20</f>
        <v>71</v>
      </c>
      <c r="F20" s="21">
        <f>((SQRT((Intra!F20/1.645)^2+(Inter!F20/1.645)^2+(Foreign!F20/1.645)^2))*1.645)</f>
        <v>76.295478240849889</v>
      </c>
      <c r="G20" s="22">
        <f t="shared" si="2"/>
        <v>4.1255084253341082E-2</v>
      </c>
      <c r="H20" s="20">
        <f>Intra!H20+Inter!H20+Foreign!H20</f>
        <v>141</v>
      </c>
      <c r="I20" s="26">
        <f>((SQRT((Intra!I20/1.645)^2+(Inter!I20/1.645)^2+(Foreign!I20/1.645)^2))*1.645)</f>
        <v>140.13564856951996</v>
      </c>
    </row>
    <row r="21" spans="1:9" x14ac:dyDescent="0.3">
      <c r="A21" s="24" t="s">
        <v>30</v>
      </c>
      <c r="B21" s="20">
        <f>Intra!B21+Inter!B21+Foreign!B21</f>
        <v>9</v>
      </c>
      <c r="C21" s="21">
        <f>((SQRT((Intra!C21/1.645)^2+(Inter!C21/1.645)^2+(Foreign!C21/1.645)^2))*1.645)</f>
        <v>13</v>
      </c>
      <c r="D21" s="22">
        <f t="shared" si="1"/>
        <v>3.9301310043668124E-3</v>
      </c>
      <c r="E21" s="20">
        <f>Intra!E21+Inter!E21+Foreign!E21</f>
        <v>70</v>
      </c>
      <c r="F21" s="21">
        <f>((SQRT((Intra!F21/1.645)^2+(Inter!F21/1.645)^2+(Foreign!F21/1.645)^2))*1.645)</f>
        <v>74.330343736592525</v>
      </c>
      <c r="G21" s="22">
        <f t="shared" si="2"/>
        <v>4.0674026728646138E-2</v>
      </c>
      <c r="H21" s="20">
        <f>Intra!H21+Inter!H21+Foreign!H21</f>
        <v>-61</v>
      </c>
      <c r="I21" s="26">
        <f>((SQRT((Intra!I21/1.645)^2+(Inter!I21/1.645)^2+(Foreign!I21/1.645)^2))*1.645)</f>
        <v>75.458597919653926</v>
      </c>
    </row>
    <row r="22" spans="1:9" x14ac:dyDescent="0.3">
      <c r="A22" s="25"/>
      <c r="B22" s="25"/>
      <c r="C22" s="33"/>
      <c r="D22" s="27"/>
      <c r="E22" s="25"/>
      <c r="F22" s="33"/>
      <c r="G22" s="27"/>
      <c r="H22" s="25"/>
      <c r="I22" s="27"/>
    </row>
    <row r="23" spans="1:9" x14ac:dyDescent="0.3">
      <c r="A23" s="13" t="s">
        <v>24</v>
      </c>
      <c r="B23" s="4"/>
      <c r="C23" s="14"/>
      <c r="D23" s="15"/>
      <c r="E23" s="4"/>
      <c r="F23" s="14"/>
      <c r="G23" s="15"/>
      <c r="H23" s="4"/>
      <c r="I23" s="15"/>
    </row>
    <row r="24" spans="1:9" x14ac:dyDescent="0.3">
      <c r="A24" s="16" t="s">
        <v>5</v>
      </c>
      <c r="B24" s="20">
        <f>Intra!B24+Inter!B24+Foreign!B24</f>
        <v>2632</v>
      </c>
      <c r="C24" s="21">
        <f>((SQRT((Intra!C24/1.645)^2+(Inter!C24/1.645)^2+(Foreign!C24/1.645)^2))*1.645)</f>
        <v>387.42483141894763</v>
      </c>
      <c r="D24" s="22">
        <f>B24/B$24</f>
        <v>1</v>
      </c>
      <c r="E24" s="20">
        <f>Intra!E24+Inter!E24+Foreign!E24</f>
        <v>1993</v>
      </c>
      <c r="F24" s="21">
        <f>((SQRT((Intra!F24/1.645)^2+(Inter!F24/1.645)^2+(Foreign!F24/1.645)^2))*1.645)</f>
        <v>332.33868267175876</v>
      </c>
      <c r="G24" s="22">
        <f>E24/E$24</f>
        <v>1</v>
      </c>
      <c r="H24" s="20">
        <f>Intra!H24+Inter!H24+Foreign!H24</f>
        <v>639</v>
      </c>
      <c r="I24" s="26">
        <f>((SQRT((Intra!I24/1.645)^2+(Inter!I24/1.645)^2+(Foreign!I24/1.645)^2))*1.645)</f>
        <v>510.43804717125067</v>
      </c>
    </row>
    <row r="25" spans="1:9" ht="28.8" x14ac:dyDescent="0.3">
      <c r="A25" s="23" t="s">
        <v>25</v>
      </c>
      <c r="B25" s="20">
        <f>Intra!B25+Inter!B25+Foreign!B25</f>
        <v>1225</v>
      </c>
      <c r="C25" s="21">
        <f>((SQRT((Intra!C25/1.645)^2+(Inter!C25/1.645)^2+(Foreign!C25/1.645)^2))*1.645)</f>
        <v>274.7835511816528</v>
      </c>
      <c r="D25" s="22">
        <f t="shared" ref="D25:D30" si="3">B25/B$24</f>
        <v>0.46542553191489361</v>
      </c>
      <c r="E25" s="20">
        <f>Intra!E25+Inter!E25+Foreign!E25</f>
        <v>695</v>
      </c>
      <c r="F25" s="21">
        <f>((SQRT((Intra!F25/1.645)^2+(Inter!F25/1.645)^2+(Foreign!F25/1.645)^2))*1.645)</f>
        <v>204.2841158778626</v>
      </c>
      <c r="G25" s="22">
        <f t="shared" ref="G25:G30" si="4">E25/E$24</f>
        <v>0.34872052182639235</v>
      </c>
      <c r="H25" s="20">
        <f>Intra!H25+Inter!H25+Foreign!H25</f>
        <v>530</v>
      </c>
      <c r="I25" s="26">
        <f>((SQRT((Intra!I25/1.645)^2+(Inter!I25/1.645)^2+(Foreign!I25/1.645)^2))*1.645)</f>
        <v>342.40035046711034</v>
      </c>
    </row>
    <row r="26" spans="1:9" ht="28.8" x14ac:dyDescent="0.3">
      <c r="A26" s="23" t="s">
        <v>26</v>
      </c>
      <c r="B26" s="20">
        <f>Intra!B26+Inter!B26+Foreign!B26</f>
        <v>86</v>
      </c>
      <c r="C26" s="21">
        <f>((SQRT((Intra!C26/1.645)^2+(Inter!C26/1.645)^2+(Foreign!C26/1.645)^2))*1.645)</f>
        <v>52.886671288709408</v>
      </c>
      <c r="D26" s="22">
        <f t="shared" si="3"/>
        <v>3.2674772036474162E-2</v>
      </c>
      <c r="E26" s="20">
        <f>Intra!E26+Inter!E26+Foreign!E26</f>
        <v>157</v>
      </c>
      <c r="F26" s="21">
        <f>((SQRT((Intra!F26/1.645)^2+(Inter!F26/1.645)^2+(Foreign!F26/1.645)^2))*1.645)</f>
        <v>105.3612832116238</v>
      </c>
      <c r="G26" s="22">
        <f t="shared" si="4"/>
        <v>7.8775715002508781E-2</v>
      </c>
      <c r="H26" s="20">
        <f>Intra!H26+Inter!H26+Foreign!H26</f>
        <v>-71</v>
      </c>
      <c r="I26" s="26">
        <f>((SQRT((Intra!I26/1.645)^2+(Inter!I26/1.645)^2+(Foreign!I26/1.645)^2))*1.645)</f>
        <v>117.88977903109327</v>
      </c>
    </row>
    <row r="27" spans="1:9" ht="28.8" x14ac:dyDescent="0.3">
      <c r="A27" s="23" t="s">
        <v>27</v>
      </c>
      <c r="B27" s="20">
        <f>Intra!B27+Inter!B27+Foreign!B27</f>
        <v>415</v>
      </c>
      <c r="C27" s="21">
        <f>((SQRT((Intra!C27/1.645)^2+(Inter!C27/1.645)^2+(Foreign!C27/1.645)^2))*1.645)</f>
        <v>169.05620367203329</v>
      </c>
      <c r="D27" s="22">
        <f t="shared" si="3"/>
        <v>0.15767477203647418</v>
      </c>
      <c r="E27" s="20">
        <f>Intra!E27+Inter!E27+Foreign!E27</f>
        <v>394</v>
      </c>
      <c r="F27" s="21">
        <f>((SQRT((Intra!F27/1.645)^2+(Inter!F27/1.645)^2+(Foreign!F27/1.645)^2))*1.645)</f>
        <v>150.63200191194431</v>
      </c>
      <c r="G27" s="22">
        <f t="shared" si="4"/>
        <v>0.19769192172604114</v>
      </c>
      <c r="H27" s="20">
        <f>Intra!H27+Inter!H27+Foreign!H27</f>
        <v>21</v>
      </c>
      <c r="I27" s="26">
        <f>((SQRT((Intra!I27/1.645)^2+(Inter!I27/1.645)^2+(Foreign!I27/1.645)^2))*1.645)</f>
        <v>226.4287967551831</v>
      </c>
    </row>
    <row r="28" spans="1:9" ht="28.8" x14ac:dyDescent="0.3">
      <c r="A28" s="23" t="s">
        <v>28</v>
      </c>
      <c r="B28" s="20">
        <f>Intra!B28+Inter!B28+Foreign!B28</f>
        <v>300</v>
      </c>
      <c r="C28" s="21">
        <f>((SQRT((Intra!C28/1.645)^2+(Inter!C28/1.645)^2+(Foreign!C28/1.645)^2))*1.645)</f>
        <v>120.56948204251356</v>
      </c>
      <c r="D28" s="22">
        <f t="shared" si="3"/>
        <v>0.11398176291793313</v>
      </c>
      <c r="E28" s="20">
        <f>Intra!E28+Inter!E28+Foreign!E28</f>
        <v>369</v>
      </c>
      <c r="F28" s="21">
        <f>((SQRT((Intra!F28/1.645)^2+(Inter!F28/1.645)^2+(Foreign!F28/1.645)^2))*1.645)</f>
        <v>138.19551367537227</v>
      </c>
      <c r="G28" s="22">
        <f t="shared" si="4"/>
        <v>0.18514801806322129</v>
      </c>
      <c r="H28" s="20">
        <f>Intra!H28+Inter!H28+Foreign!H28</f>
        <v>-69</v>
      </c>
      <c r="I28" s="26">
        <f>((SQRT((Intra!I28/1.645)^2+(Inter!I28/1.645)^2+(Foreign!I28/1.645)^2))*1.645)</f>
        <v>183.39847327608811</v>
      </c>
    </row>
    <row r="29" spans="1:9" x14ac:dyDescent="0.3">
      <c r="A29" s="23" t="s">
        <v>22</v>
      </c>
      <c r="B29" s="20">
        <f>Intra!B29+Inter!B29+Foreign!B29</f>
        <v>264</v>
      </c>
      <c r="C29" s="21">
        <f>((SQRT((Intra!C29/1.645)^2+(Inter!C29/1.645)^2+(Foreign!C29/1.645)^2))*1.645)</f>
        <v>108.40664186294121</v>
      </c>
      <c r="D29" s="22">
        <f t="shared" si="3"/>
        <v>0.10030395136778116</v>
      </c>
      <c r="E29" s="20">
        <f>Intra!E29+Inter!E29+Foreign!E29</f>
        <v>197</v>
      </c>
      <c r="F29" s="21">
        <f>((SQRT((Intra!F29/1.645)^2+(Inter!F29/1.645)^2+(Foreign!F29/1.645)^2))*1.645)</f>
        <v>96.876209669866839</v>
      </c>
      <c r="G29" s="22">
        <f t="shared" si="4"/>
        <v>9.8845960863020568E-2</v>
      </c>
      <c r="H29" s="20">
        <f>Intra!H29+Inter!H29+Foreign!H29</f>
        <v>67</v>
      </c>
      <c r="I29" s="26">
        <f>((SQRT((Intra!I29/1.645)^2+(Inter!I29/1.645)^2+(Foreign!I29/1.645)^2))*1.645)</f>
        <v>145.38569393169328</v>
      </c>
    </row>
    <row r="30" spans="1:9" x14ac:dyDescent="0.3">
      <c r="A30" s="28" t="s">
        <v>23</v>
      </c>
      <c r="B30" s="29">
        <f>Intra!B30+Inter!B30+Foreign!B30</f>
        <v>342</v>
      </c>
      <c r="C30" s="30">
        <f>((SQRT((Intra!C30/1.645)^2+(Inter!C30/1.645)^2+(Foreign!C30/1.645)^2))*1.645)</f>
        <v>130.31116606031887</v>
      </c>
      <c r="D30" s="31">
        <f t="shared" si="3"/>
        <v>0.12993920972644377</v>
      </c>
      <c r="E30" s="29">
        <f>Intra!E30+Inter!E30+Foreign!E30</f>
        <v>181</v>
      </c>
      <c r="F30" s="30">
        <f>((SQRT((Intra!F30/1.645)^2+(Inter!F30/1.645)^2+(Foreign!F30/1.645)^2))*1.645)</f>
        <v>80.529497701152962</v>
      </c>
      <c r="G30" s="31">
        <f t="shared" si="4"/>
        <v>9.0817862518815851E-2</v>
      </c>
      <c r="H30" s="29">
        <f>Intra!H30+Inter!H30+Foreign!H30</f>
        <v>161</v>
      </c>
      <c r="I30" s="32">
        <f>((SQRT((Intra!I30/1.645)^2+(Inter!I30/1.645)^2+(Foreign!I30/1.645)^2))*1.645)</f>
        <v>153.18616125486008</v>
      </c>
    </row>
    <row r="32" spans="1:9" x14ac:dyDescent="0.3">
      <c r="A32" s="7" t="s">
        <v>6</v>
      </c>
    </row>
    <row r="33" spans="1:9" ht="28.8" customHeight="1" x14ac:dyDescent="0.3">
      <c r="A33" s="51" t="s">
        <v>37</v>
      </c>
      <c r="B33" s="51"/>
      <c r="C33" s="51"/>
      <c r="D33" s="51"/>
      <c r="E33" s="51"/>
      <c r="F33" s="51"/>
      <c r="G33" s="51"/>
      <c r="H33" s="51"/>
      <c r="I33" s="51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52"/>
      <c r="B2" s="52"/>
      <c r="C2" s="52"/>
      <c r="D2" s="52"/>
      <c r="E2" s="52"/>
      <c r="F2" s="52"/>
      <c r="G2" s="52"/>
      <c r="H2" s="52"/>
      <c r="I2" s="52"/>
    </row>
    <row r="3" spans="1:9" ht="15.6" x14ac:dyDescent="0.3">
      <c r="A3" s="2" t="str">
        <f>Total!A3</f>
        <v>Calvert County</v>
      </c>
      <c r="B3" s="53" t="s">
        <v>9</v>
      </c>
      <c r="C3" s="53"/>
      <c r="D3" s="53"/>
      <c r="E3" s="53"/>
      <c r="F3" s="53"/>
      <c r="G3" s="53"/>
      <c r="H3" s="53"/>
      <c r="I3" s="53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7" t="s">
        <v>0</v>
      </c>
      <c r="C5" s="48"/>
      <c r="D5" s="49"/>
      <c r="E5" s="47" t="s">
        <v>36</v>
      </c>
      <c r="F5" s="48"/>
      <c r="G5" s="49"/>
      <c r="H5" s="47" t="s">
        <v>1</v>
      </c>
      <c r="I5" s="49"/>
    </row>
    <row r="6" spans="1:9" x14ac:dyDescent="0.3">
      <c r="A6" s="34" t="s">
        <v>12</v>
      </c>
      <c r="B6" s="4" t="s">
        <v>2</v>
      </c>
      <c r="C6" s="14" t="s">
        <v>3</v>
      </c>
      <c r="D6" s="14" t="s">
        <v>4</v>
      </c>
      <c r="E6" s="4" t="s">
        <v>2</v>
      </c>
      <c r="F6" s="14" t="s">
        <v>3</v>
      </c>
      <c r="G6" s="14" t="s">
        <v>4</v>
      </c>
      <c r="H6" s="4" t="s">
        <v>2</v>
      </c>
      <c r="I6" s="15" t="s">
        <v>3</v>
      </c>
    </row>
    <row r="7" spans="1:9" s="5" customFormat="1" x14ac:dyDescent="0.3">
      <c r="A7" s="34"/>
      <c r="B7" s="4"/>
      <c r="C7" s="14"/>
      <c r="D7" s="14"/>
      <c r="E7" s="4"/>
      <c r="F7" s="14"/>
      <c r="G7" s="14"/>
      <c r="H7" s="4"/>
      <c r="I7" s="15"/>
    </row>
    <row r="8" spans="1:9" x14ac:dyDescent="0.3">
      <c r="A8" s="35" t="s">
        <v>5</v>
      </c>
      <c r="B8" s="18">
        <v>1673</v>
      </c>
      <c r="C8" s="18">
        <v>307</v>
      </c>
      <c r="D8" s="22">
        <f t="shared" ref="D8:D12" si="0">B8/B$8</f>
        <v>1</v>
      </c>
      <c r="E8" s="18">
        <v>1637</v>
      </c>
      <c r="F8" s="18">
        <v>322</v>
      </c>
      <c r="G8" s="22">
        <f t="shared" ref="G8:G12" si="1">E8/E$8</f>
        <v>1</v>
      </c>
      <c r="H8" s="41">
        <f t="shared" ref="H8:H12" si="2">B8-E8</f>
        <v>36</v>
      </c>
      <c r="I8" s="42">
        <f>((SQRT((C8/1.645)^2+(F8/1.645)^2)))*1.645</f>
        <v>444.89661720449175</v>
      </c>
    </row>
    <row r="9" spans="1:9" x14ac:dyDescent="0.3">
      <c r="A9" s="36" t="s">
        <v>13</v>
      </c>
      <c r="B9" s="18">
        <v>1119</v>
      </c>
      <c r="C9" s="18">
        <v>262</v>
      </c>
      <c r="D9" s="22">
        <f t="shared" si="0"/>
        <v>0.66885833831440522</v>
      </c>
      <c r="E9" s="18">
        <v>961</v>
      </c>
      <c r="F9" s="18">
        <v>266</v>
      </c>
      <c r="G9" s="22">
        <f t="shared" si="1"/>
        <v>0.5870494807574832</v>
      </c>
      <c r="H9" s="41">
        <f t="shared" si="2"/>
        <v>158</v>
      </c>
      <c r="I9" s="42">
        <f t="shared" ref="I9:I12" si="3">((SQRT((C9/1.645)^2+(F9/1.645)^2)))*1.645</f>
        <v>373.36309405188945</v>
      </c>
    </row>
    <row r="10" spans="1:9" x14ac:dyDescent="0.3">
      <c r="A10" s="36" t="s">
        <v>14</v>
      </c>
      <c r="B10" s="18">
        <v>52</v>
      </c>
      <c r="C10" s="18">
        <v>42</v>
      </c>
      <c r="D10" s="22">
        <f t="shared" si="0"/>
        <v>3.1081888822474597E-2</v>
      </c>
      <c r="E10" s="18">
        <v>131</v>
      </c>
      <c r="F10" s="18">
        <v>89</v>
      </c>
      <c r="G10" s="22">
        <f t="shared" si="1"/>
        <v>8.002443494196701E-2</v>
      </c>
      <c r="H10" s="41">
        <f t="shared" si="2"/>
        <v>-79</v>
      </c>
      <c r="I10" s="42">
        <f t="shared" si="3"/>
        <v>98.412397592986224</v>
      </c>
    </row>
    <row r="11" spans="1:9" x14ac:dyDescent="0.3">
      <c r="A11" s="36" t="s">
        <v>15</v>
      </c>
      <c r="B11" s="18">
        <v>5</v>
      </c>
      <c r="C11" s="18">
        <v>9</v>
      </c>
      <c r="D11" s="22">
        <f t="shared" si="0"/>
        <v>2.9886431560071729E-3</v>
      </c>
      <c r="E11" s="18">
        <v>39</v>
      </c>
      <c r="F11" s="18">
        <v>33</v>
      </c>
      <c r="G11" s="22">
        <f t="shared" si="1"/>
        <v>2.3824068417837508E-2</v>
      </c>
      <c r="H11" s="41">
        <f t="shared" si="2"/>
        <v>-34</v>
      </c>
      <c r="I11" s="42">
        <f t="shared" si="3"/>
        <v>34.205262752974136</v>
      </c>
    </row>
    <row r="12" spans="1:9" x14ac:dyDescent="0.3">
      <c r="A12" s="37" t="s">
        <v>16</v>
      </c>
      <c r="B12" s="18">
        <v>497</v>
      </c>
      <c r="C12" s="18">
        <v>153</v>
      </c>
      <c r="D12" s="22">
        <f t="shared" si="0"/>
        <v>0.29707112970711297</v>
      </c>
      <c r="E12" s="18">
        <v>506</v>
      </c>
      <c r="F12" s="18">
        <v>154</v>
      </c>
      <c r="G12" s="22">
        <f t="shared" si="1"/>
        <v>0.3091020158827123</v>
      </c>
      <c r="H12" s="41">
        <f t="shared" si="2"/>
        <v>-9</v>
      </c>
      <c r="I12" s="42">
        <f t="shared" si="3"/>
        <v>217.08293346092412</v>
      </c>
    </row>
    <row r="13" spans="1:9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7">
        <v>1438</v>
      </c>
      <c r="C15" s="43">
        <v>263</v>
      </c>
      <c r="D15" s="22">
        <f>B15/B$15</f>
        <v>1</v>
      </c>
      <c r="E15" s="46">
        <v>1450</v>
      </c>
      <c r="F15" s="46">
        <v>297</v>
      </c>
      <c r="G15" s="22">
        <f>E15/E$15</f>
        <v>1</v>
      </c>
      <c r="H15" s="20">
        <f t="shared" ref="H15:H21" si="4">B15-E15</f>
        <v>-12</v>
      </c>
      <c r="I15" s="26">
        <f t="shared" ref="I15:I21" si="5">((SQRT((C15/1.645)^2+(F15/1.645)^2)))*1.645</f>
        <v>396.70896133059557</v>
      </c>
    </row>
    <row r="16" spans="1:9" x14ac:dyDescent="0.3">
      <c r="A16" s="23" t="s">
        <v>17</v>
      </c>
      <c r="B16" s="17">
        <v>458</v>
      </c>
      <c r="C16" s="43">
        <v>154</v>
      </c>
      <c r="D16" s="22">
        <f>B16/B$15</f>
        <v>0.31849791376912379</v>
      </c>
      <c r="E16" s="46">
        <v>568</v>
      </c>
      <c r="F16" s="46">
        <v>188</v>
      </c>
      <c r="G16" s="22">
        <f>E16/E$15</f>
        <v>0.3917241379310345</v>
      </c>
      <c r="H16" s="20">
        <f t="shared" si="4"/>
        <v>-110</v>
      </c>
      <c r="I16" s="26">
        <f t="shared" si="5"/>
        <v>243.02263269086689</v>
      </c>
    </row>
    <row r="17" spans="1:9" x14ac:dyDescent="0.3">
      <c r="A17" s="23" t="s">
        <v>18</v>
      </c>
      <c r="B17" s="17">
        <v>304</v>
      </c>
      <c r="C17" s="43">
        <v>113</v>
      </c>
      <c r="D17" s="22">
        <f t="shared" ref="D17:D21" si="6">B17/B$15</f>
        <v>0.21140472878998609</v>
      </c>
      <c r="E17" s="46">
        <v>311</v>
      </c>
      <c r="F17" s="46">
        <v>136</v>
      </c>
      <c r="G17" s="22">
        <f t="shared" ref="G17:G21" si="7">E17/E$15</f>
        <v>0.21448275862068966</v>
      </c>
      <c r="H17" s="20">
        <f t="shared" si="4"/>
        <v>-7</v>
      </c>
      <c r="I17" s="26">
        <f t="shared" si="5"/>
        <v>176.81911661356077</v>
      </c>
    </row>
    <row r="18" spans="1:9" x14ac:dyDescent="0.3">
      <c r="A18" s="23" t="s">
        <v>19</v>
      </c>
      <c r="B18" s="17">
        <v>371</v>
      </c>
      <c r="C18" s="43">
        <v>140</v>
      </c>
      <c r="D18" s="22">
        <f t="shared" si="6"/>
        <v>0.25799721835883171</v>
      </c>
      <c r="E18" s="46">
        <v>284</v>
      </c>
      <c r="F18" s="46">
        <v>121</v>
      </c>
      <c r="G18" s="22">
        <f t="shared" si="7"/>
        <v>0.19586206896551725</v>
      </c>
      <c r="H18" s="20">
        <f t="shared" si="4"/>
        <v>87</v>
      </c>
      <c r="I18" s="26">
        <f t="shared" si="5"/>
        <v>185.04323819042943</v>
      </c>
    </row>
    <row r="19" spans="1:9" x14ac:dyDescent="0.3">
      <c r="A19" s="24" t="s">
        <v>20</v>
      </c>
      <c r="B19" s="17">
        <v>197</v>
      </c>
      <c r="C19" s="43">
        <v>87</v>
      </c>
      <c r="D19" s="22">
        <f t="shared" si="6"/>
        <v>0.13699582753824757</v>
      </c>
      <c r="E19" s="46">
        <v>212</v>
      </c>
      <c r="F19" s="46">
        <v>116</v>
      </c>
      <c r="G19" s="22">
        <f t="shared" si="7"/>
        <v>0.14620689655172414</v>
      </c>
      <c r="H19" s="20">
        <f t="shared" si="4"/>
        <v>-15</v>
      </c>
      <c r="I19" s="26">
        <f t="shared" si="5"/>
        <v>144.99999999999997</v>
      </c>
    </row>
    <row r="20" spans="1:9" x14ac:dyDescent="0.3">
      <c r="A20" s="24" t="s">
        <v>21</v>
      </c>
      <c r="B20" s="17">
        <v>108</v>
      </c>
      <c r="C20" s="43">
        <v>77</v>
      </c>
      <c r="D20" s="22">
        <f t="shared" si="6"/>
        <v>7.5104311543810851E-2</v>
      </c>
      <c r="E20" s="46">
        <v>62</v>
      </c>
      <c r="F20" s="46">
        <v>75</v>
      </c>
      <c r="G20" s="22">
        <f t="shared" si="7"/>
        <v>4.275862068965517E-2</v>
      </c>
      <c r="H20" s="20">
        <f t="shared" si="4"/>
        <v>46</v>
      </c>
      <c r="I20" s="26">
        <f t="shared" si="5"/>
        <v>107.48953437428224</v>
      </c>
    </row>
    <row r="21" spans="1:9" x14ac:dyDescent="0.3">
      <c r="A21" s="24" t="s">
        <v>30</v>
      </c>
      <c r="B21" s="17">
        <v>0</v>
      </c>
      <c r="C21" s="43">
        <v>0</v>
      </c>
      <c r="D21" s="22">
        <f t="shared" si="6"/>
        <v>0</v>
      </c>
      <c r="E21" s="46">
        <v>13</v>
      </c>
      <c r="F21" s="46">
        <v>22</v>
      </c>
      <c r="G21" s="22">
        <f t="shared" si="7"/>
        <v>8.9655172413793099E-3</v>
      </c>
      <c r="H21" s="20">
        <f t="shared" si="4"/>
        <v>-13</v>
      </c>
      <c r="I21" s="26">
        <f t="shared" si="5"/>
        <v>22</v>
      </c>
    </row>
    <row r="22" spans="1:9" x14ac:dyDescent="0.3">
      <c r="A22" s="25"/>
      <c r="B22" s="20"/>
      <c r="C22" s="21"/>
      <c r="D22" s="27"/>
      <c r="E22" s="20"/>
      <c r="F22" s="21"/>
      <c r="G22" s="27"/>
      <c r="H22" s="25"/>
      <c r="I22" s="27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17">
        <v>1673</v>
      </c>
      <c r="C24" s="43">
        <v>301</v>
      </c>
      <c r="D24" s="22">
        <f>B24/B$24</f>
        <v>1</v>
      </c>
      <c r="E24" s="17">
        <v>1637</v>
      </c>
      <c r="F24" s="43">
        <v>305</v>
      </c>
      <c r="G24" s="22">
        <f>E24/E$24</f>
        <v>1</v>
      </c>
      <c r="H24" s="20">
        <f t="shared" ref="H24:H30" si="8">B24-E24</f>
        <v>36</v>
      </c>
      <c r="I24" s="26">
        <f t="shared" ref="I24:I30" si="9">((SQRT((C24/1.645)^2+(F24/1.645)^2)))*1.645</f>
        <v>428.51604404036027</v>
      </c>
    </row>
    <row r="25" spans="1:9" ht="28.8" x14ac:dyDescent="0.3">
      <c r="A25" s="23" t="s">
        <v>25</v>
      </c>
      <c r="B25" s="17">
        <v>856</v>
      </c>
      <c r="C25" s="43">
        <v>232</v>
      </c>
      <c r="D25" s="22">
        <f t="shared" ref="D25:D30" si="10">B25/B$24</f>
        <v>0.51165570830842799</v>
      </c>
      <c r="E25" s="17">
        <v>618</v>
      </c>
      <c r="F25" s="43">
        <v>194</v>
      </c>
      <c r="G25" s="22">
        <f t="shared" ref="G25:G30" si="11">E25/E$24</f>
        <v>0.37751985339034821</v>
      </c>
      <c r="H25" s="20">
        <f t="shared" si="8"/>
        <v>238</v>
      </c>
      <c r="I25" s="26">
        <f t="shared" si="9"/>
        <v>302.42354405700627</v>
      </c>
    </row>
    <row r="26" spans="1:9" ht="28.8" x14ac:dyDescent="0.3">
      <c r="A26" s="23" t="s">
        <v>26</v>
      </c>
      <c r="B26" s="17">
        <v>77</v>
      </c>
      <c r="C26" s="43">
        <v>51</v>
      </c>
      <c r="D26" s="22">
        <f t="shared" si="10"/>
        <v>4.6025104602510462E-2</v>
      </c>
      <c r="E26" s="17">
        <v>135</v>
      </c>
      <c r="F26" s="43">
        <v>101</v>
      </c>
      <c r="G26" s="22">
        <f t="shared" si="11"/>
        <v>8.2467929138668294E-2</v>
      </c>
      <c r="H26" s="20">
        <f t="shared" si="8"/>
        <v>-58</v>
      </c>
      <c r="I26" s="26">
        <f t="shared" si="9"/>
        <v>113.14592347937243</v>
      </c>
    </row>
    <row r="27" spans="1:9" ht="28.8" x14ac:dyDescent="0.3">
      <c r="A27" s="23" t="s">
        <v>27</v>
      </c>
      <c r="B27" s="17">
        <v>191</v>
      </c>
      <c r="C27" s="43">
        <v>94</v>
      </c>
      <c r="D27" s="22">
        <f t="shared" si="10"/>
        <v>0.11416616855947399</v>
      </c>
      <c r="E27" s="17">
        <v>337</v>
      </c>
      <c r="F27" s="43">
        <v>141</v>
      </c>
      <c r="G27" s="22">
        <f t="shared" si="11"/>
        <v>0.20586438607208307</v>
      </c>
      <c r="H27" s="20">
        <f t="shared" si="8"/>
        <v>-146</v>
      </c>
      <c r="I27" s="26">
        <f t="shared" si="9"/>
        <v>169.4609099468075</v>
      </c>
    </row>
    <row r="28" spans="1:9" ht="28.8" x14ac:dyDescent="0.3">
      <c r="A28" s="23" t="s">
        <v>28</v>
      </c>
      <c r="B28" s="17">
        <v>144</v>
      </c>
      <c r="C28" s="43">
        <v>79</v>
      </c>
      <c r="D28" s="22">
        <f t="shared" si="10"/>
        <v>8.6072922893006582E-2</v>
      </c>
      <c r="E28" s="17">
        <v>296</v>
      </c>
      <c r="F28" s="43">
        <v>123</v>
      </c>
      <c r="G28" s="22">
        <f t="shared" si="11"/>
        <v>0.18081857055589493</v>
      </c>
      <c r="H28" s="20">
        <f t="shared" si="8"/>
        <v>-152</v>
      </c>
      <c r="I28" s="26">
        <f t="shared" si="9"/>
        <v>146.18481453283718</v>
      </c>
    </row>
    <row r="29" spans="1:9" x14ac:dyDescent="0.3">
      <c r="A29" s="23" t="s">
        <v>22</v>
      </c>
      <c r="B29" s="17">
        <v>170</v>
      </c>
      <c r="C29" s="43">
        <v>86</v>
      </c>
      <c r="D29" s="22">
        <f t="shared" si="10"/>
        <v>0.10161386730424388</v>
      </c>
      <c r="E29" s="17">
        <v>115</v>
      </c>
      <c r="F29" s="43">
        <v>69</v>
      </c>
      <c r="G29" s="22">
        <f t="shared" si="11"/>
        <v>7.0250458155161885E-2</v>
      </c>
      <c r="H29" s="20">
        <f t="shared" si="8"/>
        <v>55</v>
      </c>
      <c r="I29" s="26">
        <f t="shared" si="9"/>
        <v>110.25878649794763</v>
      </c>
    </row>
    <row r="30" spans="1:9" x14ac:dyDescent="0.3">
      <c r="A30" s="28" t="s">
        <v>23</v>
      </c>
      <c r="B30" s="44">
        <v>235</v>
      </c>
      <c r="C30" s="45">
        <v>108</v>
      </c>
      <c r="D30" s="31">
        <f t="shared" si="10"/>
        <v>0.14046622833233713</v>
      </c>
      <c r="E30" s="44">
        <v>136</v>
      </c>
      <c r="F30" s="45">
        <v>73</v>
      </c>
      <c r="G30" s="31">
        <f t="shared" si="11"/>
        <v>8.3078802687843623E-2</v>
      </c>
      <c r="H30" s="29">
        <f t="shared" si="8"/>
        <v>99</v>
      </c>
      <c r="I30" s="32">
        <f t="shared" si="9"/>
        <v>130.3572015655445</v>
      </c>
    </row>
    <row r="32" spans="1:9" x14ac:dyDescent="0.3">
      <c r="A32" s="7" t="s">
        <v>33</v>
      </c>
    </row>
    <row r="33" spans="1:9" ht="30" customHeight="1" x14ac:dyDescent="0.3">
      <c r="A33" s="51" t="s">
        <v>38</v>
      </c>
      <c r="B33" s="51"/>
      <c r="C33" s="51"/>
      <c r="D33" s="51"/>
      <c r="E33" s="51"/>
      <c r="F33" s="51"/>
      <c r="G33" s="51"/>
      <c r="H33" s="51"/>
      <c r="I33" s="51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2"/>
      <c r="B2" s="52"/>
      <c r="C2" s="52"/>
      <c r="D2" s="52"/>
      <c r="E2" s="52"/>
      <c r="F2" s="52"/>
      <c r="G2" s="52"/>
      <c r="H2" s="52"/>
      <c r="I2" s="52"/>
    </row>
    <row r="3" spans="1:9" ht="15.6" x14ac:dyDescent="0.3">
      <c r="A3" s="2" t="str">
        <f>Intra!A3</f>
        <v>Calvert County</v>
      </c>
      <c r="B3" s="50" t="s">
        <v>10</v>
      </c>
      <c r="C3" s="50"/>
      <c r="D3" s="50"/>
      <c r="E3" s="50"/>
      <c r="F3" s="50"/>
      <c r="G3" s="50"/>
      <c r="H3" s="50"/>
      <c r="I3" s="50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47" t="s">
        <v>0</v>
      </c>
      <c r="C5" s="48"/>
      <c r="D5" s="49"/>
      <c r="E5" s="47" t="s">
        <v>29</v>
      </c>
      <c r="F5" s="48"/>
      <c r="G5" s="49"/>
      <c r="H5" s="47" t="s">
        <v>1</v>
      </c>
      <c r="I5" s="49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35" t="s">
        <v>5</v>
      </c>
      <c r="B8" s="18">
        <v>809</v>
      </c>
      <c r="C8" s="18">
        <v>261</v>
      </c>
      <c r="D8" s="22">
        <f t="shared" ref="D8" si="0">B8/B$8</f>
        <v>1</v>
      </c>
      <c r="E8" s="18">
        <v>356</v>
      </c>
      <c r="F8" s="18">
        <v>131</v>
      </c>
      <c r="G8" s="22">
        <f t="shared" ref="G8" si="1">E8/E$8</f>
        <v>1</v>
      </c>
      <c r="H8" s="41">
        <f t="shared" ref="H8:H12" si="2">B8-E8</f>
        <v>453</v>
      </c>
      <c r="I8" s="42">
        <f t="shared" ref="I8:I12" si="3">((SQRT((C8/1.645)^2+(F8/1.645)^2)))*1.645</f>
        <v>292.03082029128365</v>
      </c>
    </row>
    <row r="9" spans="1:9" x14ac:dyDescent="0.3">
      <c r="A9" s="36" t="s">
        <v>13</v>
      </c>
      <c r="B9" s="18">
        <v>418</v>
      </c>
      <c r="C9" s="18">
        <v>213</v>
      </c>
      <c r="D9" s="22">
        <f>B9/B$8</f>
        <v>0.51668726823238564</v>
      </c>
      <c r="E9" s="18">
        <v>126</v>
      </c>
      <c r="F9" s="18">
        <v>70</v>
      </c>
      <c r="G9" s="22">
        <f>E9/E$8</f>
        <v>0.3539325842696629</v>
      </c>
      <c r="H9" s="41">
        <f t="shared" si="2"/>
        <v>292</v>
      </c>
      <c r="I9" s="42">
        <f t="shared" si="3"/>
        <v>224.20749318432692</v>
      </c>
    </row>
    <row r="10" spans="1:9" x14ac:dyDescent="0.3">
      <c r="A10" s="36" t="s">
        <v>14</v>
      </c>
      <c r="B10" s="18">
        <v>52</v>
      </c>
      <c r="C10" s="18">
        <v>40</v>
      </c>
      <c r="D10" s="22">
        <f>B10/B$8</f>
        <v>6.4276885043263288E-2</v>
      </c>
      <c r="E10" s="18">
        <v>75</v>
      </c>
      <c r="F10" s="18">
        <v>65</v>
      </c>
      <c r="G10" s="22">
        <f>E10/E$8</f>
        <v>0.21067415730337077</v>
      </c>
      <c r="H10" s="41">
        <f t="shared" si="2"/>
        <v>-23</v>
      </c>
      <c r="I10" s="42">
        <f t="shared" si="3"/>
        <v>76.321687612368734</v>
      </c>
    </row>
    <row r="11" spans="1:9" x14ac:dyDescent="0.3">
      <c r="A11" s="36" t="s">
        <v>15</v>
      </c>
      <c r="B11" s="18">
        <v>91</v>
      </c>
      <c r="C11" s="18">
        <v>88</v>
      </c>
      <c r="D11" s="22">
        <f>B11/B$8</f>
        <v>0.11248454882571075</v>
      </c>
      <c r="E11" s="18">
        <v>30</v>
      </c>
      <c r="F11" s="18">
        <v>48</v>
      </c>
      <c r="G11" s="22">
        <f>E11/E$8</f>
        <v>8.4269662921348312E-2</v>
      </c>
      <c r="H11" s="41">
        <f t="shared" si="2"/>
        <v>61</v>
      </c>
      <c r="I11" s="42">
        <f t="shared" si="3"/>
        <v>100.23971268913334</v>
      </c>
    </row>
    <row r="12" spans="1:9" x14ac:dyDescent="0.3">
      <c r="A12" s="37" t="s">
        <v>16</v>
      </c>
      <c r="B12" s="18">
        <v>248</v>
      </c>
      <c r="C12" s="18">
        <v>116</v>
      </c>
      <c r="D12" s="22">
        <f>B12/B$8</f>
        <v>0.30655129789864027</v>
      </c>
      <c r="E12" s="18">
        <v>125</v>
      </c>
      <c r="F12" s="18">
        <v>76</v>
      </c>
      <c r="G12" s="22">
        <f>E12/E$8</f>
        <v>0.351123595505618</v>
      </c>
      <c r="H12" s="41">
        <f t="shared" si="2"/>
        <v>123</v>
      </c>
      <c r="I12" s="42">
        <f t="shared" si="3"/>
        <v>138.67948658687772</v>
      </c>
    </row>
    <row r="13" spans="1:9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2">
        <v>729</v>
      </c>
      <c r="C15" s="46">
        <v>219</v>
      </c>
      <c r="D15" s="22">
        <f>B15/B$15</f>
        <v>1</v>
      </c>
      <c r="E15" s="46">
        <v>271</v>
      </c>
      <c r="F15" s="46">
        <v>120</v>
      </c>
      <c r="G15" s="22">
        <f>E15/E$15</f>
        <v>1</v>
      </c>
      <c r="H15" s="20">
        <f t="shared" ref="H15:H21" si="4">B15-E15</f>
        <v>458</v>
      </c>
      <c r="I15" s="26">
        <f t="shared" ref="I15:I21" si="5">((SQRT((C15/1.645)^2+(F15/1.645)^2)))*1.645</f>
        <v>249.72184525988109</v>
      </c>
    </row>
    <row r="16" spans="1:9" x14ac:dyDescent="0.3">
      <c r="A16" s="23" t="s">
        <v>17</v>
      </c>
      <c r="B16" s="12">
        <v>222</v>
      </c>
      <c r="C16" s="46">
        <v>96</v>
      </c>
      <c r="D16" s="22">
        <f>B16/B$15</f>
        <v>0.30452674897119342</v>
      </c>
      <c r="E16" s="46">
        <v>18</v>
      </c>
      <c r="F16" s="46">
        <v>21</v>
      </c>
      <c r="G16" s="22">
        <f>E16/E$15</f>
        <v>6.6420664206642069E-2</v>
      </c>
      <c r="H16" s="20">
        <f t="shared" si="4"/>
        <v>204</v>
      </c>
      <c r="I16" s="26">
        <f t="shared" si="5"/>
        <v>98.270036124955197</v>
      </c>
    </row>
    <row r="17" spans="1:9" x14ac:dyDescent="0.3">
      <c r="A17" s="23" t="s">
        <v>18</v>
      </c>
      <c r="B17" s="12">
        <v>223</v>
      </c>
      <c r="C17" s="46">
        <v>142</v>
      </c>
      <c r="D17" s="22">
        <f t="shared" ref="D17:D21" si="6">B17/B$15</f>
        <v>0.30589849108367628</v>
      </c>
      <c r="E17" s="46">
        <v>58</v>
      </c>
      <c r="F17" s="46">
        <v>50</v>
      </c>
      <c r="G17" s="22">
        <f t="shared" ref="G17:G21" si="7">E17/E$15</f>
        <v>0.2140221402214022</v>
      </c>
      <c r="H17" s="20">
        <f t="shared" si="4"/>
        <v>165</v>
      </c>
      <c r="I17" s="26">
        <f t="shared" si="5"/>
        <v>150.54567413247054</v>
      </c>
    </row>
    <row r="18" spans="1:9" x14ac:dyDescent="0.3">
      <c r="A18" s="23" t="s">
        <v>19</v>
      </c>
      <c r="B18" s="12">
        <v>70</v>
      </c>
      <c r="C18" s="46">
        <v>69</v>
      </c>
      <c r="D18" s="22">
        <f t="shared" si="6"/>
        <v>9.6021947873799723E-2</v>
      </c>
      <c r="E18" s="46">
        <v>110</v>
      </c>
      <c r="F18" s="46">
        <v>73</v>
      </c>
      <c r="G18" s="22">
        <f t="shared" si="7"/>
        <v>0.4059040590405904</v>
      </c>
      <c r="H18" s="20">
        <f t="shared" si="4"/>
        <v>-40</v>
      </c>
      <c r="I18" s="26">
        <f t="shared" si="5"/>
        <v>100.44899203078147</v>
      </c>
    </row>
    <row r="19" spans="1:9" x14ac:dyDescent="0.3">
      <c r="A19" s="24" t="s">
        <v>20</v>
      </c>
      <c r="B19" s="12">
        <v>117</v>
      </c>
      <c r="C19" s="46">
        <v>78</v>
      </c>
      <c r="D19" s="22">
        <f t="shared" si="6"/>
        <v>0.16049382716049382</v>
      </c>
      <c r="E19" s="46">
        <v>19</v>
      </c>
      <c r="F19" s="46">
        <v>30</v>
      </c>
      <c r="G19" s="22">
        <f t="shared" si="7"/>
        <v>7.0110701107011064E-2</v>
      </c>
      <c r="H19" s="20">
        <f t="shared" si="4"/>
        <v>98</v>
      </c>
      <c r="I19" s="26">
        <f t="shared" si="5"/>
        <v>83.570329663104701</v>
      </c>
    </row>
    <row r="20" spans="1:9" x14ac:dyDescent="0.3">
      <c r="A20" s="24" t="s">
        <v>21</v>
      </c>
      <c r="B20" s="12">
        <v>97</v>
      </c>
      <c r="C20" s="46">
        <v>88</v>
      </c>
      <c r="D20" s="22">
        <f t="shared" si="6"/>
        <v>0.13305898491083676</v>
      </c>
      <c r="E20" s="46">
        <v>9</v>
      </c>
      <c r="F20" s="46">
        <v>14</v>
      </c>
      <c r="G20" s="22">
        <f t="shared" si="7"/>
        <v>3.3210332103321034E-2</v>
      </c>
      <c r="H20" s="20">
        <f t="shared" si="4"/>
        <v>88</v>
      </c>
      <c r="I20" s="26">
        <f t="shared" si="5"/>
        <v>89.106677639781864</v>
      </c>
    </row>
    <row r="21" spans="1:9" x14ac:dyDescent="0.3">
      <c r="A21" s="24" t="s">
        <v>30</v>
      </c>
      <c r="B21" s="12">
        <v>0</v>
      </c>
      <c r="C21" s="46">
        <v>0</v>
      </c>
      <c r="D21" s="22">
        <f t="shared" si="6"/>
        <v>0</v>
      </c>
      <c r="E21" s="46">
        <v>57</v>
      </c>
      <c r="F21" s="46">
        <v>71</v>
      </c>
      <c r="G21" s="22">
        <f t="shared" si="7"/>
        <v>0.21033210332103322</v>
      </c>
      <c r="H21" s="20">
        <f t="shared" si="4"/>
        <v>-57</v>
      </c>
      <c r="I21" s="26">
        <f t="shared" si="5"/>
        <v>71</v>
      </c>
    </row>
    <row r="22" spans="1:9" x14ac:dyDescent="0.3">
      <c r="A22" s="25"/>
      <c r="B22" s="20"/>
      <c r="C22" s="21"/>
      <c r="D22" s="27"/>
      <c r="E22" s="20"/>
      <c r="F22" s="21"/>
      <c r="G22" s="27"/>
      <c r="H22" s="25"/>
      <c r="I22" s="27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17">
        <v>809</v>
      </c>
      <c r="C24" s="43">
        <v>229</v>
      </c>
      <c r="D24" s="22">
        <f>B24/B$24</f>
        <v>1</v>
      </c>
      <c r="E24" s="18">
        <v>356</v>
      </c>
      <c r="F24" s="18">
        <v>132</v>
      </c>
      <c r="G24" s="22">
        <f>E24/E$24</f>
        <v>1</v>
      </c>
      <c r="H24" s="20">
        <f>B24-E24</f>
        <v>453</v>
      </c>
      <c r="I24" s="26">
        <f t="shared" ref="I24:I30" si="8">((SQRT((C24/1.645)^2+(F24/1.645)^2)))*1.645</f>
        <v>264.31988196123274</v>
      </c>
    </row>
    <row r="25" spans="1:9" ht="28.8" x14ac:dyDescent="0.3">
      <c r="A25" s="23" t="s">
        <v>25</v>
      </c>
      <c r="B25" s="17">
        <v>283</v>
      </c>
      <c r="C25" s="43">
        <v>129</v>
      </c>
      <c r="D25" s="22">
        <f t="shared" ref="D25:D30" si="9">B25/B$24</f>
        <v>0.34981458590852904</v>
      </c>
      <c r="E25" s="18">
        <v>77</v>
      </c>
      <c r="F25" s="18">
        <v>64</v>
      </c>
      <c r="G25" s="22">
        <f t="shared" ref="G25:G30" si="10">E25/E$24</f>
        <v>0.21629213483146068</v>
      </c>
      <c r="H25" s="20">
        <f t="shared" ref="H25:H30" si="11">B25-E25</f>
        <v>206</v>
      </c>
      <c r="I25" s="26">
        <f t="shared" si="8"/>
        <v>144.003472180361</v>
      </c>
    </row>
    <row r="26" spans="1:9" ht="28.8" x14ac:dyDescent="0.3">
      <c r="A26" s="23" t="s">
        <v>26</v>
      </c>
      <c r="B26" s="17">
        <v>9</v>
      </c>
      <c r="C26" s="43">
        <v>14</v>
      </c>
      <c r="D26" s="22">
        <f t="shared" si="9"/>
        <v>1.1124845488257108E-2</v>
      </c>
      <c r="E26" s="18">
        <v>22</v>
      </c>
      <c r="F26" s="18">
        <v>30</v>
      </c>
      <c r="G26" s="22">
        <f t="shared" si="10"/>
        <v>6.1797752808988762E-2</v>
      </c>
      <c r="H26" s="20">
        <f t="shared" si="11"/>
        <v>-13</v>
      </c>
      <c r="I26" s="26">
        <f t="shared" si="8"/>
        <v>33.105890714493704</v>
      </c>
    </row>
    <row r="27" spans="1:9" ht="28.8" x14ac:dyDescent="0.3">
      <c r="A27" s="23" t="s">
        <v>27</v>
      </c>
      <c r="B27" s="17">
        <v>217</v>
      </c>
      <c r="C27" s="43">
        <v>140</v>
      </c>
      <c r="D27" s="22">
        <f t="shared" si="9"/>
        <v>0.26823238566131025</v>
      </c>
      <c r="E27" s="18">
        <v>57</v>
      </c>
      <c r="F27" s="18">
        <v>53</v>
      </c>
      <c r="G27" s="22">
        <f t="shared" si="10"/>
        <v>0.1601123595505618</v>
      </c>
      <c r="H27" s="20">
        <f t="shared" si="11"/>
        <v>160</v>
      </c>
      <c r="I27" s="26">
        <f t="shared" si="8"/>
        <v>149.69635934116769</v>
      </c>
    </row>
    <row r="28" spans="1:9" ht="28.8" x14ac:dyDescent="0.3">
      <c r="A28" s="23" t="s">
        <v>28</v>
      </c>
      <c r="B28" s="17">
        <v>126</v>
      </c>
      <c r="C28" s="43">
        <v>86</v>
      </c>
      <c r="D28" s="22">
        <f t="shared" si="9"/>
        <v>0.15574783683559951</v>
      </c>
      <c r="E28" s="18">
        <v>73</v>
      </c>
      <c r="F28" s="18">
        <v>63</v>
      </c>
      <c r="G28" s="22">
        <f t="shared" si="10"/>
        <v>0.2050561797752809</v>
      </c>
      <c r="H28" s="20">
        <f t="shared" si="11"/>
        <v>53</v>
      </c>
      <c r="I28" s="26">
        <f t="shared" si="8"/>
        <v>106.60675400742676</v>
      </c>
    </row>
    <row r="29" spans="1:9" x14ac:dyDescent="0.3">
      <c r="A29" s="23" t="s">
        <v>22</v>
      </c>
      <c r="B29" s="17">
        <v>94</v>
      </c>
      <c r="C29" s="43">
        <v>66</v>
      </c>
      <c r="D29" s="22">
        <f t="shared" si="9"/>
        <v>0.11619283065512979</v>
      </c>
      <c r="E29" s="18">
        <v>82</v>
      </c>
      <c r="F29" s="18">
        <v>68</v>
      </c>
      <c r="G29" s="22">
        <f t="shared" si="10"/>
        <v>0.2303370786516854</v>
      </c>
      <c r="H29" s="20">
        <f t="shared" si="11"/>
        <v>12</v>
      </c>
      <c r="I29" s="26">
        <f t="shared" si="8"/>
        <v>94.762861923857059</v>
      </c>
    </row>
    <row r="30" spans="1:9" x14ac:dyDescent="0.3">
      <c r="A30" s="28" t="s">
        <v>23</v>
      </c>
      <c r="B30" s="44">
        <v>80</v>
      </c>
      <c r="C30" s="45">
        <v>66</v>
      </c>
      <c r="D30" s="31">
        <f t="shared" si="9"/>
        <v>9.8887515451174288E-2</v>
      </c>
      <c r="E30" s="44">
        <v>45</v>
      </c>
      <c r="F30" s="45">
        <v>34</v>
      </c>
      <c r="G30" s="31">
        <f t="shared" si="10"/>
        <v>0.12640449438202248</v>
      </c>
      <c r="H30" s="29">
        <f t="shared" si="11"/>
        <v>35</v>
      </c>
      <c r="I30" s="32">
        <f t="shared" si="8"/>
        <v>74.242844773082325</v>
      </c>
    </row>
    <row r="32" spans="1:9" x14ac:dyDescent="0.3">
      <c r="A32" s="7" t="s">
        <v>34</v>
      </c>
    </row>
    <row r="33" spans="1:9" ht="28.2" customHeight="1" x14ac:dyDescent="0.3">
      <c r="A33" s="51" t="s">
        <v>38</v>
      </c>
      <c r="B33" s="51"/>
      <c r="C33" s="51"/>
      <c r="D33" s="51"/>
      <c r="E33" s="51"/>
      <c r="F33" s="51"/>
      <c r="G33" s="51"/>
      <c r="H33" s="51"/>
      <c r="I33" s="51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2"/>
      <c r="B2" s="52"/>
      <c r="C2" s="52"/>
      <c r="D2" s="52"/>
      <c r="E2" s="52"/>
      <c r="F2" s="52"/>
      <c r="G2" s="52"/>
      <c r="H2" s="52"/>
      <c r="I2" s="52"/>
    </row>
    <row r="3" spans="1:9" ht="15.6" x14ac:dyDescent="0.3">
      <c r="A3" s="2" t="str">
        <f>Intra!A3</f>
        <v>Calvert County</v>
      </c>
      <c r="B3" s="50" t="s">
        <v>7</v>
      </c>
      <c r="C3" s="50"/>
      <c r="D3" s="50"/>
      <c r="E3" s="50"/>
      <c r="F3" s="50"/>
      <c r="G3" s="50"/>
      <c r="H3" s="50"/>
      <c r="I3" s="50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47" t="s">
        <v>0</v>
      </c>
      <c r="C5" s="48"/>
      <c r="D5" s="49"/>
      <c r="E5" s="47" t="s">
        <v>29</v>
      </c>
      <c r="F5" s="48"/>
      <c r="G5" s="49"/>
      <c r="H5" s="47" t="s">
        <v>1</v>
      </c>
      <c r="I5" s="49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16" t="s">
        <v>5</v>
      </c>
      <c r="B8" s="12">
        <v>150</v>
      </c>
      <c r="C8" s="38">
        <v>91</v>
      </c>
      <c r="D8" s="19">
        <f>B8/B$8</f>
        <v>1</v>
      </c>
      <c r="E8" s="20">
        <v>0</v>
      </c>
      <c r="F8" s="21">
        <v>0</v>
      </c>
      <c r="G8" s="22">
        <v>0</v>
      </c>
      <c r="H8" s="41">
        <f t="shared" ref="H8:H12" si="0">B8-E8</f>
        <v>150</v>
      </c>
      <c r="I8" s="42">
        <f t="shared" ref="I8:I12" si="1">((SQRT((C8/1.645)^2+(F8/1.645)^2)))*1.645</f>
        <v>91</v>
      </c>
    </row>
    <row r="9" spans="1:9" x14ac:dyDescent="0.3">
      <c r="A9" s="23" t="s">
        <v>13</v>
      </c>
      <c r="B9" s="12">
        <v>91</v>
      </c>
      <c r="C9" s="38">
        <v>81</v>
      </c>
      <c r="D9" s="19">
        <f>B9/B$8</f>
        <v>0.60666666666666669</v>
      </c>
      <c r="E9" s="20">
        <v>0</v>
      </c>
      <c r="F9" s="21">
        <v>0</v>
      </c>
      <c r="G9" s="22">
        <v>0</v>
      </c>
      <c r="H9" s="41">
        <f t="shared" si="0"/>
        <v>91</v>
      </c>
      <c r="I9" s="42">
        <f t="shared" si="1"/>
        <v>81</v>
      </c>
    </row>
    <row r="10" spans="1:9" x14ac:dyDescent="0.3">
      <c r="A10" s="23" t="s">
        <v>14</v>
      </c>
      <c r="B10" s="12">
        <v>0</v>
      </c>
      <c r="C10" s="38">
        <v>0</v>
      </c>
      <c r="D10" s="19">
        <f>B10/B$8</f>
        <v>0</v>
      </c>
      <c r="E10" s="20">
        <v>0</v>
      </c>
      <c r="F10" s="21">
        <v>0</v>
      </c>
      <c r="G10" s="22">
        <v>0</v>
      </c>
      <c r="H10" s="41">
        <f t="shared" si="0"/>
        <v>0</v>
      </c>
      <c r="I10" s="42">
        <f>((SQRT((C10/1.645)^2+(F10/1.645)^2)))*1.645</f>
        <v>0</v>
      </c>
    </row>
    <row r="11" spans="1:9" x14ac:dyDescent="0.3">
      <c r="A11" s="23" t="s">
        <v>15</v>
      </c>
      <c r="B11" s="12">
        <v>16</v>
      </c>
      <c r="C11" s="38">
        <v>18</v>
      </c>
      <c r="D11" s="19">
        <f>B11/B$8</f>
        <v>0.10666666666666667</v>
      </c>
      <c r="E11" s="20">
        <v>0</v>
      </c>
      <c r="F11" s="21">
        <v>0</v>
      </c>
      <c r="G11" s="22">
        <v>0</v>
      </c>
      <c r="H11" s="41">
        <f t="shared" si="0"/>
        <v>16</v>
      </c>
      <c r="I11" s="42">
        <f>((SQRT((C11/1.645)^2+(F11/1.645)^2)))*1.645</f>
        <v>18</v>
      </c>
    </row>
    <row r="12" spans="1:9" x14ac:dyDescent="0.3">
      <c r="A12" s="24" t="s">
        <v>16</v>
      </c>
      <c r="B12" s="12">
        <v>43</v>
      </c>
      <c r="C12" s="38">
        <v>36</v>
      </c>
      <c r="D12" s="19">
        <f>B12/B$8</f>
        <v>0.28666666666666668</v>
      </c>
      <c r="E12" s="20">
        <v>0</v>
      </c>
      <c r="F12" s="21">
        <v>0</v>
      </c>
      <c r="G12" s="22">
        <v>0</v>
      </c>
      <c r="H12" s="41">
        <f t="shared" si="0"/>
        <v>43</v>
      </c>
      <c r="I12" s="42">
        <f t="shared" si="1"/>
        <v>36</v>
      </c>
    </row>
    <row r="13" spans="1:9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2">
        <v>123</v>
      </c>
      <c r="C15" s="38">
        <v>85</v>
      </c>
      <c r="D15" s="22">
        <f>B15/B$15</f>
        <v>1</v>
      </c>
      <c r="E15" s="20">
        <v>0</v>
      </c>
      <c r="F15" s="21">
        <v>0</v>
      </c>
      <c r="G15" s="22">
        <v>0</v>
      </c>
      <c r="H15" s="20">
        <f t="shared" ref="H15:H21" si="2">B15-E15</f>
        <v>123</v>
      </c>
      <c r="I15" s="26">
        <f t="shared" ref="I15:I21" si="3">((SQRT((C15/1.645)^2+(F15/1.645)^2)))*1.645</f>
        <v>85</v>
      </c>
    </row>
    <row r="16" spans="1:9" x14ac:dyDescent="0.3">
      <c r="A16" s="23" t="s">
        <v>17</v>
      </c>
      <c r="B16" s="12">
        <v>107</v>
      </c>
      <c r="C16" s="38">
        <v>84</v>
      </c>
      <c r="D16" s="22">
        <f>B16/B$15</f>
        <v>0.86991869918699183</v>
      </c>
      <c r="E16" s="20">
        <v>0</v>
      </c>
      <c r="F16" s="21">
        <v>0</v>
      </c>
      <c r="G16" s="22">
        <v>0</v>
      </c>
      <c r="H16" s="20">
        <f t="shared" si="2"/>
        <v>107</v>
      </c>
      <c r="I16" s="26">
        <f t="shared" si="3"/>
        <v>84</v>
      </c>
    </row>
    <row r="17" spans="1:9" x14ac:dyDescent="0.3">
      <c r="A17" s="23" t="s">
        <v>18</v>
      </c>
      <c r="B17" s="12">
        <v>0</v>
      </c>
      <c r="C17" s="38">
        <v>0</v>
      </c>
      <c r="D17" s="22">
        <f t="shared" ref="D17:D21" si="4">B17/B$15</f>
        <v>0</v>
      </c>
      <c r="E17" s="20">
        <v>0</v>
      </c>
      <c r="F17" s="21">
        <v>0</v>
      </c>
      <c r="G17" s="22">
        <v>0</v>
      </c>
      <c r="H17" s="20">
        <f t="shared" si="2"/>
        <v>0</v>
      </c>
      <c r="I17" s="26">
        <f t="shared" si="3"/>
        <v>0</v>
      </c>
    </row>
    <row r="18" spans="1:9" x14ac:dyDescent="0.3">
      <c r="A18" s="23" t="s">
        <v>19</v>
      </c>
      <c r="B18" s="12">
        <v>0</v>
      </c>
      <c r="C18" s="38">
        <v>0</v>
      </c>
      <c r="D18" s="22">
        <f t="shared" si="4"/>
        <v>0</v>
      </c>
      <c r="E18" s="20">
        <v>0</v>
      </c>
      <c r="F18" s="21">
        <v>0</v>
      </c>
      <c r="G18" s="22">
        <v>0</v>
      </c>
      <c r="H18" s="20">
        <f t="shared" si="2"/>
        <v>0</v>
      </c>
      <c r="I18" s="26">
        <f t="shared" si="3"/>
        <v>0</v>
      </c>
    </row>
    <row r="19" spans="1:9" x14ac:dyDescent="0.3">
      <c r="A19" s="24" t="s">
        <v>20</v>
      </c>
      <c r="B19" s="12">
        <v>0</v>
      </c>
      <c r="C19" s="38">
        <v>0</v>
      </c>
      <c r="D19" s="22">
        <f t="shared" si="4"/>
        <v>0</v>
      </c>
      <c r="E19" s="20">
        <v>0</v>
      </c>
      <c r="F19" s="21">
        <v>0</v>
      </c>
      <c r="G19" s="22">
        <v>0</v>
      </c>
      <c r="H19" s="20">
        <f t="shared" si="2"/>
        <v>0</v>
      </c>
      <c r="I19" s="26">
        <f t="shared" si="3"/>
        <v>0</v>
      </c>
    </row>
    <row r="20" spans="1:9" x14ac:dyDescent="0.3">
      <c r="A20" s="24" t="s">
        <v>21</v>
      </c>
      <c r="B20" s="12">
        <v>7</v>
      </c>
      <c r="C20" s="38">
        <v>12</v>
      </c>
      <c r="D20" s="22">
        <f t="shared" si="4"/>
        <v>5.6910569105691054E-2</v>
      </c>
      <c r="E20" s="20">
        <v>0</v>
      </c>
      <c r="F20" s="21">
        <v>0</v>
      </c>
      <c r="G20" s="22">
        <v>0</v>
      </c>
      <c r="H20" s="20">
        <f t="shared" si="2"/>
        <v>7</v>
      </c>
      <c r="I20" s="26">
        <f t="shared" si="3"/>
        <v>12</v>
      </c>
    </row>
    <row r="21" spans="1:9" x14ac:dyDescent="0.3">
      <c r="A21" s="24" t="s">
        <v>30</v>
      </c>
      <c r="B21" s="12">
        <v>9</v>
      </c>
      <c r="C21" s="38">
        <v>13</v>
      </c>
      <c r="D21" s="22">
        <f t="shared" si="4"/>
        <v>7.3170731707317069E-2</v>
      </c>
      <c r="E21" s="20">
        <v>0</v>
      </c>
      <c r="F21" s="21">
        <v>0</v>
      </c>
      <c r="G21" s="22">
        <v>0</v>
      </c>
      <c r="H21" s="20">
        <f t="shared" si="2"/>
        <v>9</v>
      </c>
      <c r="I21" s="26">
        <f t="shared" si="3"/>
        <v>13</v>
      </c>
    </row>
    <row r="22" spans="1:9" x14ac:dyDescent="0.3">
      <c r="A22" s="25"/>
      <c r="B22" s="20"/>
      <c r="C22" s="21"/>
      <c r="D22" s="27"/>
      <c r="E22" s="20"/>
      <c r="F22" s="21"/>
      <c r="G22" s="27"/>
      <c r="H22" s="25"/>
      <c r="I22" s="27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12">
        <v>150</v>
      </c>
      <c r="C24" s="38">
        <v>84</v>
      </c>
      <c r="D24" s="22">
        <f>B24/B$24</f>
        <v>1</v>
      </c>
      <c r="E24" s="20">
        <v>0</v>
      </c>
      <c r="F24" s="21">
        <v>0</v>
      </c>
      <c r="G24" s="22">
        <v>0</v>
      </c>
      <c r="H24" s="20">
        <f t="shared" ref="H24:H30" si="5">B24-E24</f>
        <v>150</v>
      </c>
      <c r="I24" s="26">
        <f t="shared" ref="I24:I30" si="6">((SQRT((C24/1.645)^2+(F24/1.645)^2)))*1.645</f>
        <v>84</v>
      </c>
    </row>
    <row r="25" spans="1:9" ht="28.8" x14ac:dyDescent="0.3">
      <c r="A25" s="23" t="s">
        <v>25</v>
      </c>
      <c r="B25" s="12">
        <v>86</v>
      </c>
      <c r="C25" s="38">
        <v>71</v>
      </c>
      <c r="D25" s="22">
        <f t="shared" ref="D25:D30" si="7">B25/B$24</f>
        <v>0.57333333333333336</v>
      </c>
      <c r="E25" s="20">
        <v>0</v>
      </c>
      <c r="F25" s="21">
        <v>0</v>
      </c>
      <c r="G25" s="22">
        <v>0</v>
      </c>
      <c r="H25" s="20">
        <f t="shared" si="5"/>
        <v>86</v>
      </c>
      <c r="I25" s="26">
        <f t="shared" si="6"/>
        <v>71</v>
      </c>
    </row>
    <row r="26" spans="1:9" ht="28.8" x14ac:dyDescent="0.3">
      <c r="A26" s="23" t="s">
        <v>26</v>
      </c>
      <c r="B26" s="12">
        <v>0</v>
      </c>
      <c r="C26" s="38">
        <v>0</v>
      </c>
      <c r="D26" s="22">
        <f t="shared" si="7"/>
        <v>0</v>
      </c>
      <c r="E26" s="20">
        <v>0</v>
      </c>
      <c r="F26" s="21">
        <v>0</v>
      </c>
      <c r="G26" s="22">
        <v>0</v>
      </c>
      <c r="H26" s="20">
        <f t="shared" si="5"/>
        <v>0</v>
      </c>
      <c r="I26" s="26">
        <f t="shared" si="6"/>
        <v>0</v>
      </c>
    </row>
    <row r="27" spans="1:9" ht="28.8" x14ac:dyDescent="0.3">
      <c r="A27" s="23" t="s">
        <v>27</v>
      </c>
      <c r="B27" s="12">
        <v>7</v>
      </c>
      <c r="C27" s="38">
        <v>12</v>
      </c>
      <c r="D27" s="22">
        <f t="shared" si="7"/>
        <v>4.6666666666666669E-2</v>
      </c>
      <c r="E27" s="20">
        <v>0</v>
      </c>
      <c r="F27" s="21">
        <v>0</v>
      </c>
      <c r="G27" s="22">
        <v>0</v>
      </c>
      <c r="H27" s="20">
        <f t="shared" si="5"/>
        <v>7</v>
      </c>
      <c r="I27" s="26">
        <f t="shared" si="6"/>
        <v>12</v>
      </c>
    </row>
    <row r="28" spans="1:9" ht="28.8" x14ac:dyDescent="0.3">
      <c r="A28" s="23" t="s">
        <v>28</v>
      </c>
      <c r="B28" s="12">
        <v>30</v>
      </c>
      <c r="C28" s="38">
        <v>30</v>
      </c>
      <c r="D28" s="22">
        <f t="shared" si="7"/>
        <v>0.2</v>
      </c>
      <c r="E28" s="20">
        <v>0</v>
      </c>
      <c r="F28" s="21">
        <v>0</v>
      </c>
      <c r="G28" s="22">
        <v>0</v>
      </c>
      <c r="H28" s="20">
        <f t="shared" si="5"/>
        <v>30</v>
      </c>
      <c r="I28" s="26">
        <f t="shared" si="6"/>
        <v>30.000000000000004</v>
      </c>
    </row>
    <row r="29" spans="1:9" x14ac:dyDescent="0.3">
      <c r="A29" s="23" t="s">
        <v>22</v>
      </c>
      <c r="B29" s="12">
        <v>0</v>
      </c>
      <c r="C29" s="38">
        <v>0</v>
      </c>
      <c r="D29" s="22">
        <f t="shared" si="7"/>
        <v>0</v>
      </c>
      <c r="E29" s="20">
        <v>0</v>
      </c>
      <c r="F29" s="21">
        <v>0</v>
      </c>
      <c r="G29" s="22">
        <v>0</v>
      </c>
      <c r="H29" s="20">
        <f t="shared" si="5"/>
        <v>0</v>
      </c>
      <c r="I29" s="26">
        <f t="shared" si="6"/>
        <v>0</v>
      </c>
    </row>
    <row r="30" spans="1:9" x14ac:dyDescent="0.3">
      <c r="A30" s="28" t="s">
        <v>23</v>
      </c>
      <c r="B30" s="39">
        <v>27</v>
      </c>
      <c r="C30" s="40">
        <v>31</v>
      </c>
      <c r="D30" s="31">
        <f t="shared" si="7"/>
        <v>0.18</v>
      </c>
      <c r="E30" s="29">
        <v>0</v>
      </c>
      <c r="F30" s="30">
        <v>0</v>
      </c>
      <c r="G30" s="31">
        <v>0</v>
      </c>
      <c r="H30" s="29">
        <f t="shared" si="5"/>
        <v>27</v>
      </c>
      <c r="I30" s="32">
        <f t="shared" si="6"/>
        <v>31</v>
      </c>
    </row>
    <row r="32" spans="1:9" x14ac:dyDescent="0.3">
      <c r="A32" s="7" t="s">
        <v>35</v>
      </c>
    </row>
    <row r="33" spans="1:9" ht="28.8" customHeight="1" x14ac:dyDescent="0.3">
      <c r="A33" s="51" t="s">
        <v>38</v>
      </c>
      <c r="B33" s="51"/>
      <c r="C33" s="51"/>
      <c r="D33" s="51"/>
      <c r="E33" s="51"/>
      <c r="F33" s="51"/>
      <c r="G33" s="51"/>
      <c r="H33" s="51"/>
      <c r="I33" s="51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84FFC6-908D-4FAD-AE14-678D75CACE20}"/>
</file>

<file path=customXml/itemProps2.xml><?xml version="1.0" encoding="utf-8"?>
<ds:datastoreItem xmlns:ds="http://schemas.openxmlformats.org/officeDocument/2006/customXml" ds:itemID="{FB2733B4-E728-4132-A9EA-4F0FE049A1EB}"/>
</file>

<file path=customXml/itemProps3.xml><?xml version="1.0" encoding="utf-8"?>
<ds:datastoreItem xmlns:ds="http://schemas.openxmlformats.org/officeDocument/2006/customXml" ds:itemID="{1BD41C5F-545C-4119-A82E-1CA44CB757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