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36" windowWidth="15012" windowHeight="8232"/>
  </bookViews>
  <sheets>
    <sheet name="Total" sheetId="1" r:id="rId1"/>
    <sheet name="Intra" sheetId="5" r:id="rId2"/>
    <sheet name="Inter" sheetId="6" r:id="rId3"/>
    <sheet name="Foreign" sheetId="7" r:id="rId4"/>
  </sheets>
  <definedNames>
    <definedName name="_xlnm.Print_Area" localSheetId="3">Foreign!$A$3:$I$36</definedName>
    <definedName name="_xlnm.Print_Area" localSheetId="2">Inter!$A$3:$J$36</definedName>
    <definedName name="_xlnm.Print_Area" localSheetId="1">Intra!$A$3:$I$36</definedName>
    <definedName name="_xlnm.Print_Area" localSheetId="0">Total!$A$3:$I$37</definedName>
  </definedNames>
  <calcPr calcId="145621"/>
</workbook>
</file>

<file path=xl/calcChain.xml><?xml version="1.0" encoding="utf-8"?>
<calcChain xmlns="http://schemas.openxmlformats.org/spreadsheetml/2006/main">
  <c r="I30" i="5" l="1"/>
  <c r="I29" i="5"/>
  <c r="I28" i="5"/>
  <c r="I27" i="5"/>
  <c r="I26" i="5"/>
  <c r="I25" i="5"/>
  <c r="I24" i="5"/>
  <c r="I21" i="5"/>
  <c r="I20" i="5"/>
  <c r="I19" i="5"/>
  <c r="I18" i="5"/>
  <c r="I17" i="5"/>
  <c r="I16" i="5"/>
  <c r="I15" i="5"/>
  <c r="I12" i="7" l="1"/>
  <c r="H12" i="7"/>
  <c r="D12" i="7"/>
  <c r="I11" i="7"/>
  <c r="H11" i="7"/>
  <c r="D11" i="7"/>
  <c r="I10" i="7"/>
  <c r="H10" i="7"/>
  <c r="D10" i="7"/>
  <c r="I9" i="7"/>
  <c r="H9" i="7"/>
  <c r="D9" i="7"/>
  <c r="I8" i="7"/>
  <c r="H8" i="7"/>
  <c r="D8" i="7"/>
  <c r="D8" i="6"/>
  <c r="G8" i="6"/>
  <c r="H8" i="6"/>
  <c r="I8" i="6"/>
  <c r="D9" i="6"/>
  <c r="G9" i="6"/>
  <c r="H9" i="6"/>
  <c r="I9" i="6"/>
  <c r="D10" i="6"/>
  <c r="G10" i="6"/>
  <c r="H10" i="6"/>
  <c r="I10" i="6"/>
  <c r="D11" i="6"/>
  <c r="G11" i="6"/>
  <c r="H11" i="6"/>
  <c r="I11" i="6"/>
  <c r="D12" i="6"/>
  <c r="G12" i="6"/>
  <c r="H12" i="6"/>
  <c r="I12" i="6"/>
  <c r="I12" i="5"/>
  <c r="H12" i="5"/>
  <c r="G12" i="5"/>
  <c r="D12" i="5"/>
  <c r="I11" i="5"/>
  <c r="H11" i="5"/>
  <c r="G11" i="5"/>
  <c r="D11" i="5"/>
  <c r="I10" i="5"/>
  <c r="H10" i="5"/>
  <c r="G10" i="5"/>
  <c r="D10" i="5"/>
  <c r="I9" i="5"/>
  <c r="H9" i="5"/>
  <c r="G9" i="5"/>
  <c r="D9" i="5"/>
  <c r="I8" i="5"/>
  <c r="H8" i="5"/>
  <c r="G8" i="5"/>
  <c r="D8" i="5"/>
  <c r="A3" i="7" l="1"/>
  <c r="A3" i="6"/>
  <c r="H24" i="6" l="1"/>
  <c r="G30" i="6"/>
  <c r="G29" i="6"/>
  <c r="G28" i="6"/>
  <c r="G27" i="6"/>
  <c r="G26" i="6"/>
  <c r="G25" i="6"/>
  <c r="G24" i="6"/>
  <c r="D25" i="6"/>
  <c r="D26" i="6"/>
  <c r="D27" i="6"/>
  <c r="D28" i="6"/>
  <c r="D29" i="6"/>
  <c r="D30" i="6"/>
  <c r="D24" i="6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G24" i="1" s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G15" i="1" s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D24" i="1" s="1"/>
  <c r="B16" i="1"/>
  <c r="C16" i="1"/>
  <c r="B17" i="1"/>
  <c r="C17" i="1"/>
  <c r="B18" i="1"/>
  <c r="C18" i="1"/>
  <c r="B19" i="1"/>
  <c r="C19" i="1"/>
  <c r="B20" i="1"/>
  <c r="C20" i="1"/>
  <c r="B21" i="1"/>
  <c r="C21" i="1"/>
  <c r="C15" i="1"/>
  <c r="B15" i="1"/>
  <c r="D16" i="1"/>
  <c r="G15" i="6"/>
  <c r="G16" i="6"/>
  <c r="G17" i="6"/>
  <c r="G18" i="6"/>
  <c r="G19" i="6"/>
  <c r="G20" i="6"/>
  <c r="G21" i="6"/>
  <c r="H30" i="7"/>
  <c r="D30" i="7"/>
  <c r="H29" i="7"/>
  <c r="D29" i="7"/>
  <c r="H28" i="7"/>
  <c r="D28" i="7"/>
  <c r="H27" i="7"/>
  <c r="D27" i="7"/>
  <c r="H26" i="7"/>
  <c r="D26" i="7"/>
  <c r="H25" i="7"/>
  <c r="D25" i="7"/>
  <c r="H24" i="7"/>
  <c r="D24" i="7"/>
  <c r="H21" i="7"/>
  <c r="D21" i="7"/>
  <c r="H20" i="7"/>
  <c r="D20" i="7"/>
  <c r="H19" i="7"/>
  <c r="D19" i="7"/>
  <c r="H18" i="7"/>
  <c r="D18" i="7"/>
  <c r="H17" i="7"/>
  <c r="D17" i="7"/>
  <c r="H16" i="7"/>
  <c r="D16" i="7"/>
  <c r="H15" i="7"/>
  <c r="D15" i="7"/>
  <c r="I30" i="7"/>
  <c r="I29" i="7"/>
  <c r="I28" i="7"/>
  <c r="I27" i="7"/>
  <c r="I26" i="7"/>
  <c r="I25" i="7"/>
  <c r="I24" i="7"/>
  <c r="I21" i="7"/>
  <c r="I20" i="7"/>
  <c r="I19" i="7"/>
  <c r="I18" i="7"/>
  <c r="I17" i="7"/>
  <c r="I16" i="7"/>
  <c r="I15" i="7"/>
  <c r="I30" i="6"/>
  <c r="I30" i="1" s="1"/>
  <c r="I29" i="6"/>
  <c r="I29" i="1" s="1"/>
  <c r="I28" i="6"/>
  <c r="I28" i="1" s="1"/>
  <c r="I27" i="6"/>
  <c r="I27" i="1" s="1"/>
  <c r="I26" i="6"/>
  <c r="I26" i="1" s="1"/>
  <c r="I25" i="6"/>
  <c r="I25" i="1" s="1"/>
  <c r="I24" i="6"/>
  <c r="I24" i="1" s="1"/>
  <c r="I16" i="6"/>
  <c r="I17" i="6"/>
  <c r="I17" i="1" s="1"/>
  <c r="I18" i="6"/>
  <c r="I19" i="6"/>
  <c r="I19" i="1" s="1"/>
  <c r="I20" i="6"/>
  <c r="I20" i="1" s="1"/>
  <c r="I21" i="6"/>
  <c r="I21" i="1" s="1"/>
  <c r="I15" i="6"/>
  <c r="I15" i="1" s="1"/>
  <c r="H30" i="6"/>
  <c r="H29" i="6"/>
  <c r="H28" i="6"/>
  <c r="H27" i="6"/>
  <c r="H26" i="6"/>
  <c r="H25" i="6"/>
  <c r="H21" i="6"/>
  <c r="D21" i="6"/>
  <c r="H20" i="6"/>
  <c r="D20" i="6"/>
  <c r="H19" i="6"/>
  <c r="D19" i="6"/>
  <c r="H18" i="6"/>
  <c r="D18" i="6"/>
  <c r="H17" i="6"/>
  <c r="D17" i="6"/>
  <c r="H16" i="6"/>
  <c r="D16" i="6"/>
  <c r="H15" i="6"/>
  <c r="D15" i="6"/>
  <c r="G30" i="5"/>
  <c r="G29" i="5"/>
  <c r="G28" i="5"/>
  <c r="G27" i="5"/>
  <c r="G26" i="5"/>
  <c r="G25" i="5"/>
  <c r="G24" i="5"/>
  <c r="D25" i="5"/>
  <c r="D26" i="5"/>
  <c r="D27" i="5"/>
  <c r="D28" i="5"/>
  <c r="D29" i="5"/>
  <c r="D30" i="5"/>
  <c r="D24" i="5"/>
  <c r="H30" i="5"/>
  <c r="H29" i="5"/>
  <c r="H28" i="5"/>
  <c r="H27" i="5"/>
  <c r="H26" i="5"/>
  <c r="H25" i="5"/>
  <c r="H24" i="5"/>
  <c r="H20" i="5"/>
  <c r="H21" i="5"/>
  <c r="H21" i="1" s="1"/>
  <c r="G21" i="5"/>
  <c r="G20" i="5"/>
  <c r="G19" i="5"/>
  <c r="G18" i="5"/>
  <c r="G17" i="5"/>
  <c r="G16" i="5"/>
  <c r="G15" i="5"/>
  <c r="D17" i="5"/>
  <c r="D18" i="5"/>
  <c r="D19" i="5"/>
  <c r="D20" i="5"/>
  <c r="D21" i="5"/>
  <c r="D16" i="5"/>
  <c r="D15" i="5"/>
  <c r="H19" i="5"/>
  <c r="H18" i="5"/>
  <c r="H18" i="1" s="1"/>
  <c r="H17" i="5"/>
  <c r="H17" i="1" s="1"/>
  <c r="H16" i="5"/>
  <c r="H16" i="1" s="1"/>
  <c r="H15" i="5"/>
  <c r="H15" i="1" s="1"/>
  <c r="D27" i="1" l="1"/>
  <c r="H25" i="1"/>
  <c r="H27" i="1"/>
  <c r="H29" i="1"/>
  <c r="I18" i="1"/>
  <c r="H19" i="1"/>
  <c r="H20" i="1"/>
  <c r="D25" i="1"/>
  <c r="D29" i="1"/>
  <c r="I16" i="1"/>
  <c r="D20" i="1"/>
  <c r="H24" i="1"/>
  <c r="H26" i="1"/>
  <c r="H28" i="1"/>
  <c r="H30" i="1"/>
  <c r="D18" i="1"/>
  <c r="D15" i="1"/>
  <c r="D21" i="1"/>
  <c r="D19" i="1"/>
  <c r="D17" i="1"/>
  <c r="D26" i="1"/>
  <c r="D28" i="1"/>
  <c r="D30" i="1"/>
  <c r="G16" i="1"/>
  <c r="G17" i="1"/>
  <c r="G18" i="1"/>
  <c r="G19" i="1"/>
  <c r="G20" i="1"/>
  <c r="G21" i="1"/>
  <c r="G25" i="1"/>
  <c r="G26" i="1"/>
  <c r="G27" i="1"/>
  <c r="G28" i="1"/>
  <c r="G29" i="1"/>
  <c r="G30" i="1"/>
  <c r="B8" i="1" l="1"/>
  <c r="D8" i="1" s="1"/>
  <c r="B9" i="1"/>
  <c r="B10" i="1"/>
  <c r="B11" i="1"/>
  <c r="B12" i="1"/>
  <c r="D12" i="1" s="1"/>
  <c r="D10" i="1" l="1"/>
  <c r="D11" i="1"/>
  <c r="D9" i="1"/>
  <c r="F12" i="1"/>
  <c r="F11" i="1"/>
  <c r="F10" i="1"/>
  <c r="F9" i="1"/>
  <c r="F8" i="1"/>
  <c r="C9" i="1"/>
  <c r="C10" i="1"/>
  <c r="C11" i="1"/>
  <c r="C12" i="1"/>
  <c r="C8" i="1"/>
  <c r="E12" i="1"/>
  <c r="E11" i="1"/>
  <c r="E10" i="1"/>
  <c r="E9" i="1"/>
  <c r="E8" i="1"/>
  <c r="I12" i="1"/>
  <c r="I10" i="1"/>
  <c r="I9" i="1"/>
  <c r="I11" i="1"/>
  <c r="H12" i="1"/>
  <c r="H8" i="1"/>
  <c r="I8" i="1"/>
  <c r="H10" i="1" l="1"/>
  <c r="G12" i="1"/>
  <c r="G8" i="1"/>
  <c r="H9" i="1"/>
  <c r="H11" i="1"/>
  <c r="G10" i="1"/>
  <c r="G11" i="1"/>
  <c r="G9" i="1"/>
  <c r="A3" i="1"/>
</calcChain>
</file>

<file path=xl/sharedStrings.xml><?xml version="1.0" encoding="utf-8"?>
<sst xmlns="http://schemas.openxmlformats.org/spreadsheetml/2006/main" count="157" uniqueCount="41">
  <si>
    <t xml:space="preserve">IN-MIGRATION </t>
  </si>
  <si>
    <t>NET Migration (IN-OUT)</t>
  </si>
  <si>
    <t xml:space="preserve"> ESTIMATE</t>
  </si>
  <si>
    <t>(+/-) MOE</t>
  </si>
  <si>
    <t>PERCENT</t>
  </si>
  <si>
    <t>Population 16 years and over</t>
  </si>
  <si>
    <t>* Total migration is the sum of interstate and intra state and foreign migration</t>
  </si>
  <si>
    <t xml:space="preserve">Employment Status of Migrants, 2008 to 2012 (Foreign Migration)*  </t>
  </si>
  <si>
    <t>Employment Status of Migrants, 2008 to 2012 (Total Migration)*</t>
  </si>
  <si>
    <t>Employment Status of Migrants, 2008 to 2012 (Intra State Migration)*</t>
  </si>
  <si>
    <t>Employment Status of Migrants, 2008 to 2012 (Interstate Migration)*</t>
  </si>
  <si>
    <t>Source: 2008 to 2012 American Community Survey. Prepared by the Maryland Department of Planning.</t>
  </si>
  <si>
    <t>Employment Status:</t>
  </si>
  <si>
    <t>In labor force, employed civilian</t>
  </si>
  <si>
    <t>In labor force, unemployed</t>
  </si>
  <si>
    <t>In labor force, in Armed Forces</t>
  </si>
  <si>
    <t>Not in Labor force</t>
  </si>
  <si>
    <t xml:space="preserve">In Management, business, science, and arts </t>
  </si>
  <si>
    <t>In Service occupations</t>
  </si>
  <si>
    <t>In Sale and office occupations</t>
  </si>
  <si>
    <t>In Natural resources, construction, and maintenance</t>
  </si>
  <si>
    <t>In Production, transportation, and material moving</t>
  </si>
  <si>
    <t>Last worked 1 to 5 years ago</t>
  </si>
  <si>
    <t>Last worked over 5 years ago or never worked</t>
  </si>
  <si>
    <t>Work Status:</t>
  </si>
  <si>
    <t>Worked 50 to 52 weeks in the past 12 months and
     usually worked 35 or more hours per week</t>
  </si>
  <si>
    <t>Worked 50 to 52 weeks in the past 12 months and
     usually worked less than 35 hours per week</t>
  </si>
  <si>
    <t>Worked 1 to 49 weeks in the past 12 months and
     usually worked 35 or more hours per week</t>
  </si>
  <si>
    <t>Worked 1 to 49 weeks in the past 12 months and
     usually worked less than 35 hours per week</t>
  </si>
  <si>
    <t>OUT-MIGRATION**</t>
  </si>
  <si>
    <t>In Military specific****</t>
  </si>
  <si>
    <t>**** Military specific occupations are only for Armed Forces that could not be classified in an existing civilian occupation.</t>
  </si>
  <si>
    <t>*** Sum of migrants by occupation status will not equal sum of migrants by employment and work status because of suppressed data.</t>
  </si>
  <si>
    <t>* Intra state migration measures the county-to-county migration within Maryland</t>
  </si>
  <si>
    <t>* Interstate migration measures the migration between Maryland and all other states.</t>
  </si>
  <si>
    <t>* Foreign out migration only captures migration from Maryland to Puerto Rico. No county specific data is available.</t>
  </si>
  <si>
    <t xml:space="preserve">OUT-MIGRATION </t>
  </si>
  <si>
    <t>** Out migration totals under report estimated out migration because of suppressed Outflows. Net migration totals (In migration minus Out migration) also do not include these
      suppressed outflows.</t>
  </si>
  <si>
    <t>** Out migration totals under report estimated out migration because of suppressed outflows. Net migration totals (In migration minus Out migration) also do not include these
      suppressed outflows.</t>
  </si>
  <si>
    <t>Baltimore City</t>
  </si>
  <si>
    <t>Occupation Status:***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</si>
</sst>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56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0" fontId="5" fillId="0" borderId="2" xfId="0" applyFont="1" applyBorder="1" applyAlignment="1">
      <alignment horizontal="right"/>
    </xf>
    <xf numFmtId="0" fontId="0" fillId="0" borderId="0" xfId="0"/>
    <xf numFmtId="3" fontId="0" fillId="0" borderId="0" xfId="0" applyNumberFormat="1"/>
    <xf numFmtId="49" fontId="6" fillId="0" borderId="0" xfId="9" applyNumberFormat="1" applyFont="1" applyFill="1" applyBorder="1"/>
    <xf numFmtId="0" fontId="0" fillId="0" borderId="6" xfId="0" applyBorder="1"/>
    <xf numFmtId="0" fontId="6" fillId="0" borderId="0" xfId="9" applyFont="1" applyFill="1" applyBorder="1" applyAlignment="1">
      <alignment horizontal="left"/>
    </xf>
    <xf numFmtId="0" fontId="10" fillId="0" borderId="0" xfId="0" applyFont="1"/>
    <xf numFmtId="0" fontId="0" fillId="0" borderId="9" xfId="0" applyBorder="1"/>
    <xf numFmtId="3" fontId="4" fillId="0" borderId="2" xfId="18" applyNumberFormat="1" applyBorder="1"/>
    <xf numFmtId="0" fontId="11" fillId="0" borderId="2" xfId="9" applyFont="1" applyBorder="1"/>
    <xf numFmtId="0" fontId="11" fillId="0" borderId="0" xfId="9" applyFont="1" applyBorder="1" applyAlignment="1">
      <alignment horizontal="right"/>
    </xf>
    <xf numFmtId="0" fontId="11" fillId="0" borderId="1" xfId="9" applyFont="1" applyBorder="1" applyAlignment="1">
      <alignment horizontal="right"/>
    </xf>
    <xf numFmtId="0" fontId="12" fillId="0" borderId="2" xfId="9" applyFont="1" applyBorder="1"/>
    <xf numFmtId="164" fontId="12" fillId="0" borderId="0" xfId="16" applyNumberFormat="1" applyFont="1" applyBorder="1"/>
    <xf numFmtId="3" fontId="12" fillId="0" borderId="2" xfId="9" applyNumberFormat="1" applyFont="1" applyBorder="1"/>
    <xf numFmtId="3" fontId="12" fillId="0" borderId="0" xfId="9" applyNumberFormat="1" applyFont="1" applyBorder="1"/>
    <xf numFmtId="164" fontId="12" fillId="0" borderId="1" xfId="16" applyNumberFormat="1" applyFont="1" applyBorder="1"/>
    <xf numFmtId="3" fontId="13" fillId="0" borderId="2" xfId="0" applyNumberFormat="1" applyFont="1" applyBorder="1" applyAlignment="1">
      <alignment horizontal="right"/>
    </xf>
    <xf numFmtId="37" fontId="13" fillId="0" borderId="1" xfId="0" applyNumberFormat="1" applyFont="1" applyBorder="1" applyAlignment="1">
      <alignment horizontal="right"/>
    </xf>
    <xf numFmtId="0" fontId="12" fillId="0" borderId="2" xfId="9" applyFont="1" applyBorder="1" applyAlignment="1">
      <alignment horizontal="left" wrapText="1" indent="1"/>
    </xf>
    <xf numFmtId="0" fontId="12" fillId="0" borderId="2" xfId="9" applyFont="1" applyBorder="1" applyAlignment="1">
      <alignment horizontal="left" indent="1"/>
    </xf>
    <xf numFmtId="0" fontId="4" fillId="0" borderId="2" xfId="0" applyFont="1" applyBorder="1"/>
    <xf numFmtId="3" fontId="12" fillId="0" borderId="1" xfId="9" applyNumberFormat="1" applyFont="1" applyBorder="1"/>
    <xf numFmtId="0" fontId="4" fillId="0" borderId="1" xfId="0" applyFont="1" applyBorder="1"/>
    <xf numFmtId="0" fontId="12" fillId="0" borderId="3" xfId="9" applyFont="1" applyBorder="1" applyAlignment="1">
      <alignment horizontal="left" wrapText="1" indent="1"/>
    </xf>
    <xf numFmtId="3" fontId="12" fillId="0" borderId="3" xfId="9" applyNumberFormat="1" applyFont="1" applyBorder="1"/>
    <xf numFmtId="3" fontId="12" fillId="0" borderId="4" xfId="9" applyNumberFormat="1" applyFont="1" applyBorder="1"/>
    <xf numFmtId="164" fontId="12" fillId="0" borderId="5" xfId="16" applyNumberFormat="1" applyFont="1" applyBorder="1"/>
    <xf numFmtId="3" fontId="12" fillId="0" borderId="5" xfId="9" applyNumberFormat="1" applyFont="1" applyBorder="1"/>
    <xf numFmtId="0" fontId="4" fillId="0" borderId="0" xfId="0" applyFont="1" applyBorder="1"/>
    <xf numFmtId="0" fontId="11" fillId="0" borderId="10" xfId="9" applyFont="1" applyBorder="1"/>
    <xf numFmtId="0" fontId="12" fillId="0" borderId="10" xfId="9" applyFont="1" applyBorder="1"/>
    <xf numFmtId="0" fontId="12" fillId="0" borderId="10" xfId="9" applyFont="1" applyBorder="1" applyAlignment="1">
      <alignment horizontal="left" wrapText="1" indent="1"/>
    </xf>
    <xf numFmtId="0" fontId="12" fillId="0" borderId="10" xfId="9" applyFont="1" applyBorder="1" applyAlignment="1">
      <alignment horizontal="left" indent="1"/>
    </xf>
    <xf numFmtId="3" fontId="4" fillId="0" borderId="0" xfId="18" applyNumberFormat="1" applyBorder="1"/>
    <xf numFmtId="3" fontId="4" fillId="0" borderId="3" xfId="18" applyNumberFormat="1" applyBorder="1"/>
    <xf numFmtId="3" fontId="4" fillId="0" borderId="4" xfId="18" applyNumberFormat="1" applyBorder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0" fontId="9" fillId="0" borderId="6" xfId="9" applyFont="1" applyBorder="1" applyAlignment="1">
      <alignment horizontal="center"/>
    </xf>
    <xf numFmtId="0" fontId="9" fillId="0" borderId="7" xfId="9" applyFont="1" applyBorder="1" applyAlignment="1">
      <alignment horizontal="center"/>
    </xf>
    <xf numFmtId="0" fontId="9" fillId="0" borderId="8" xfId="9" applyFont="1" applyBorder="1" applyAlignment="1">
      <alignment horizontal="center"/>
    </xf>
    <xf numFmtId="0" fontId="9" fillId="0" borderId="0" xfId="4" applyFont="1" applyAlignment="1">
      <alignment horizontal="center"/>
    </xf>
    <xf numFmtId="0" fontId="6" fillId="0" borderId="0" xfId="9" applyFont="1" applyFill="1" applyBorder="1" applyAlignment="1">
      <alignment horizontal="left" wrapText="1"/>
    </xf>
    <xf numFmtId="0" fontId="8" fillId="0" borderId="0" xfId="4" applyFont="1" applyAlignment="1">
      <alignment horizontal="center"/>
    </xf>
    <xf numFmtId="0" fontId="9" fillId="0" borderId="0" xfId="5" applyFont="1" applyAlignment="1">
      <alignment horizontal="center"/>
    </xf>
  </cellXfs>
  <cellStyles count="19">
    <cellStyle name="Normal" xfId="0" builtinId="0"/>
    <cellStyle name="Normal 2" xfId="1"/>
    <cellStyle name="Normal 2 2" xfId="2"/>
    <cellStyle name="Normal 2 2 2" xfId="3"/>
    <cellStyle name="Normal 2 3" xfId="4"/>
    <cellStyle name="Normal 2 3 2" xfId="5"/>
    <cellStyle name="Normal 2 4" xfId="6"/>
    <cellStyle name="Normal 2 5" xfId="7"/>
    <cellStyle name="Normal 3" xfId="8"/>
    <cellStyle name="Normal 3 2" xfId="9"/>
    <cellStyle name="Normal 3 3" xfId="10"/>
    <cellStyle name="Normal 3 4" xfId="18"/>
    <cellStyle name="Normal 4" xfId="11"/>
    <cellStyle name="Normal 4 2" xfId="12"/>
    <cellStyle name="Normal 4 2 2" xfId="13"/>
    <cellStyle name="Normal 4 3" xfId="14"/>
    <cellStyle name="Normal 4 4" xfId="15"/>
    <cellStyle name="Percent" xfId="16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36"/>
  <sheetViews>
    <sheetView tabSelected="1" zoomScale="80" zoomScaleNormal="80" workbookViewId="0">
      <selection activeCell="A3" sqref="A3"/>
    </sheetView>
  </sheetViews>
  <sheetFormatPr defaultRowHeight="14.4" x14ac:dyDescent="0.3"/>
  <cols>
    <col min="1" max="1" width="48" customWidth="1"/>
    <col min="2" max="2" width="13.5546875" customWidth="1"/>
    <col min="3" max="4" width="10.6640625" customWidth="1"/>
    <col min="5" max="5" width="13.5546875" customWidth="1"/>
    <col min="6" max="7" width="10.6640625" customWidth="1"/>
    <col min="8" max="8" width="13.5546875" customWidth="1"/>
    <col min="9" max="9" width="10.6640625" customWidth="1"/>
  </cols>
  <sheetData>
    <row r="3" spans="1:11" ht="15.6" x14ac:dyDescent="0.3">
      <c r="A3" s="2" t="str">
        <f>Intra!A3</f>
        <v>Baltimore City</v>
      </c>
      <c r="B3" s="52" t="s">
        <v>8</v>
      </c>
      <c r="C3" s="52"/>
      <c r="D3" s="52"/>
      <c r="E3" s="52"/>
      <c r="F3" s="52"/>
      <c r="G3" s="52"/>
      <c r="H3" s="52"/>
      <c r="I3" s="52"/>
    </row>
    <row r="4" spans="1:11" x14ac:dyDescent="0.3">
      <c r="A4" s="3"/>
      <c r="B4" s="3"/>
      <c r="C4" s="3"/>
      <c r="D4" s="3"/>
      <c r="E4" s="3"/>
      <c r="F4" s="3"/>
      <c r="G4" s="3"/>
      <c r="H4" s="3"/>
      <c r="I4" s="3"/>
    </row>
    <row r="5" spans="1:11" ht="15.6" x14ac:dyDescent="0.3">
      <c r="A5" s="8"/>
      <c r="B5" s="49" t="s">
        <v>0</v>
      </c>
      <c r="C5" s="50"/>
      <c r="D5" s="51"/>
      <c r="E5" s="49" t="s">
        <v>29</v>
      </c>
      <c r="F5" s="50"/>
      <c r="G5" s="51"/>
      <c r="H5" s="49" t="s">
        <v>1</v>
      </c>
      <c r="I5" s="51"/>
      <c r="K5" s="6"/>
    </row>
    <row r="6" spans="1:11" x14ac:dyDescent="0.3">
      <c r="A6" s="13" t="s">
        <v>12</v>
      </c>
      <c r="B6" s="4" t="s">
        <v>2</v>
      </c>
      <c r="C6" s="14" t="s">
        <v>3</v>
      </c>
      <c r="D6" s="15" t="s">
        <v>4</v>
      </c>
      <c r="E6" s="4" t="s">
        <v>2</v>
      </c>
      <c r="F6" s="14" t="s">
        <v>3</v>
      </c>
      <c r="G6" s="15" t="s">
        <v>4</v>
      </c>
      <c r="H6" s="4" t="s">
        <v>2</v>
      </c>
      <c r="I6" s="15" t="s">
        <v>3</v>
      </c>
      <c r="K6" s="6"/>
    </row>
    <row r="7" spans="1:11" s="5" customFormat="1" x14ac:dyDescent="0.3">
      <c r="A7" s="13"/>
      <c r="B7" s="4"/>
      <c r="C7" s="14"/>
      <c r="D7" s="15"/>
      <c r="E7" s="4"/>
      <c r="F7" s="14"/>
      <c r="G7" s="15"/>
      <c r="H7" s="4"/>
      <c r="I7" s="15"/>
      <c r="K7" s="6"/>
    </row>
    <row r="8" spans="1:11" x14ac:dyDescent="0.3">
      <c r="A8" s="16" t="s">
        <v>5</v>
      </c>
      <c r="B8" s="18">
        <f>Intra!B8+Inter!B8+Foreign!B8</f>
        <v>34704</v>
      </c>
      <c r="C8" s="19">
        <f>((SQRT((Intra!C8/1.645)^2+(Inter!C8/1.645)^2+(Foreign!C8/1.645)^2))*1.645)</f>
        <v>1490.6297326968893</v>
      </c>
      <c r="D8" s="20">
        <f t="shared" ref="D8:D12" si="0">B8/B$8</f>
        <v>1</v>
      </c>
      <c r="E8" s="18">
        <f>Intra!E8+Inter!E8+Foreign!E8</f>
        <v>28466</v>
      </c>
      <c r="F8" s="19">
        <f>((SQRT((Intra!F8/1.645)^2+(Inter!F8/1.645)^2+(Foreign!F8/1.645)^2))*1.645)</f>
        <v>1379.2889472478203</v>
      </c>
      <c r="G8" s="20">
        <f>E8/E$8</f>
        <v>1</v>
      </c>
      <c r="H8" s="18">
        <f>Intra!H8+Inter!H8+Foreign!H8</f>
        <v>6238</v>
      </c>
      <c r="I8" s="26">
        <f>((SQRT((Intra!I8/1.645)^2+(Inter!I8/1.645)^2+(Foreign!I8/1.645)^2))*1.645)</f>
        <v>2030.8655790081232</v>
      </c>
      <c r="K8" s="6"/>
    </row>
    <row r="9" spans="1:11" x14ac:dyDescent="0.3">
      <c r="A9" s="23" t="s">
        <v>13</v>
      </c>
      <c r="B9" s="18">
        <f>Intra!B9+Inter!B9+Foreign!B9</f>
        <v>20571</v>
      </c>
      <c r="C9" s="19">
        <f>((SQRT((Intra!C9/1.645)^2+(Inter!C9/1.645)^2+(Foreign!C9/1.645)^2))*1.645)</f>
        <v>1158.7510517794581</v>
      </c>
      <c r="D9" s="20">
        <f t="shared" si="0"/>
        <v>0.59275587828492393</v>
      </c>
      <c r="E9" s="18">
        <f>Intra!E9+Inter!E9+Foreign!E9</f>
        <v>16673</v>
      </c>
      <c r="F9" s="19">
        <f>((SQRT((Intra!F9/1.645)^2+(Inter!F9/1.645)^2+(Foreign!F9/1.645)^2))*1.645)</f>
        <v>1073.4873077964176</v>
      </c>
      <c r="G9" s="20">
        <f>E9/E$8</f>
        <v>0.58571629312161877</v>
      </c>
      <c r="H9" s="18">
        <f>Intra!H9+Inter!H9+Foreign!H9</f>
        <v>3898</v>
      </c>
      <c r="I9" s="26">
        <f>((SQRT((Intra!I9/1.645)^2+(Inter!I9/1.645)^2+(Foreign!I9/1.645)^2))*1.645)</f>
        <v>1579.581906708228</v>
      </c>
      <c r="K9" s="6"/>
    </row>
    <row r="10" spans="1:11" x14ac:dyDescent="0.3">
      <c r="A10" s="23" t="s">
        <v>14</v>
      </c>
      <c r="B10" s="18">
        <f>Intra!B10+Inter!B10+Foreign!B10</f>
        <v>2704</v>
      </c>
      <c r="C10" s="19">
        <f>((SQRT((Intra!C10/1.645)^2+(Inter!C10/1.645)^2+(Foreign!C10/1.645)^2))*1.645)</f>
        <v>441.54161751753372</v>
      </c>
      <c r="D10" s="20">
        <f t="shared" si="0"/>
        <v>7.7916090364223145E-2</v>
      </c>
      <c r="E10" s="18">
        <f>Intra!E10+Inter!E10+Foreign!E10</f>
        <v>2273</v>
      </c>
      <c r="F10" s="19">
        <f>((SQRT((Intra!F10/1.645)^2+(Inter!F10/1.645)^2+(Foreign!F10/1.645)^2))*1.645)</f>
        <v>382.17142750341765</v>
      </c>
      <c r="G10" s="20">
        <f>E10/E$8</f>
        <v>7.9849645190753882E-2</v>
      </c>
      <c r="H10" s="18">
        <f>Intra!H10+Inter!H10+Foreign!H10</f>
        <v>431</v>
      </c>
      <c r="I10" s="26">
        <f>((SQRT((Intra!I10/1.645)^2+(Inter!I10/1.645)^2+(Foreign!I10/1.645)^2))*1.645)</f>
        <v>583.96403998876508</v>
      </c>
      <c r="K10" s="6"/>
    </row>
    <row r="11" spans="1:11" x14ac:dyDescent="0.3">
      <c r="A11" s="23" t="s">
        <v>15</v>
      </c>
      <c r="B11" s="18">
        <f>Intra!B11+Inter!B11+Foreign!B11</f>
        <v>95</v>
      </c>
      <c r="C11" s="19">
        <f>((SQRT((Intra!C11/1.645)^2+(Inter!C11/1.645)^2+(Foreign!C11/1.645)^2))*1.645)</f>
        <v>81.228073964609052</v>
      </c>
      <c r="D11" s="20">
        <f t="shared" si="0"/>
        <v>2.7374366067312124E-3</v>
      </c>
      <c r="E11" s="18">
        <f>Intra!E11+Inter!E11+Foreign!E11</f>
        <v>163</v>
      </c>
      <c r="F11" s="19">
        <f>((SQRT((Intra!F11/1.645)^2+(Inter!F11/1.645)^2+(Foreign!F11/1.645)^2))*1.645)</f>
        <v>101.62184804460112</v>
      </c>
      <c r="G11" s="20">
        <f>E11/E$8</f>
        <v>5.7261294175507621E-3</v>
      </c>
      <c r="H11" s="18">
        <f>Intra!H11+Inter!H11+Foreign!H11</f>
        <v>-68</v>
      </c>
      <c r="I11" s="26">
        <f>((SQRT((Intra!I11/1.645)^2+(Inter!I11/1.645)^2+(Foreign!I11/1.645)^2))*1.645)</f>
        <v>130.09611831257689</v>
      </c>
      <c r="K11" s="6"/>
    </row>
    <row r="12" spans="1:11" s="1" customFormat="1" x14ac:dyDescent="0.3">
      <c r="A12" s="24" t="s">
        <v>16</v>
      </c>
      <c r="B12" s="18">
        <f>Intra!B12+Inter!B12+Foreign!B12</f>
        <v>11334</v>
      </c>
      <c r="C12" s="19">
        <f>((SQRT((Intra!C12/1.645)^2+(Inter!C12/1.645)^2+(Foreign!C12/1.645)^2))*1.645)</f>
        <v>823.23508185693822</v>
      </c>
      <c r="D12" s="20">
        <f t="shared" si="0"/>
        <v>0.32659059474412172</v>
      </c>
      <c r="E12" s="18">
        <f>Intra!E12+Inter!E12+Foreign!E12</f>
        <v>9357</v>
      </c>
      <c r="F12" s="19">
        <f>((SQRT((Intra!F12/1.645)^2+(Inter!F12/1.645)^2+(Foreign!F12/1.645)^2))*1.645)</f>
        <v>770.50697595803763</v>
      </c>
      <c r="G12" s="20">
        <f>E12/E$8</f>
        <v>0.32870793227007661</v>
      </c>
      <c r="H12" s="18">
        <f>Intra!H12+Inter!H12+Foreign!H12</f>
        <v>1977</v>
      </c>
      <c r="I12" s="26">
        <f>((SQRT((Intra!I12/1.645)^2+(Inter!I12/1.645)^2+(Foreign!I12/1.645)^2))*1.645)</f>
        <v>1127.5624151238812</v>
      </c>
      <c r="K12" s="6"/>
    </row>
    <row r="13" spans="1:11" x14ac:dyDescent="0.3">
      <c r="A13" s="25"/>
      <c r="B13" s="18"/>
      <c r="C13" s="19"/>
      <c r="D13" s="26"/>
      <c r="E13" s="18"/>
      <c r="F13" s="19"/>
      <c r="G13" s="26"/>
      <c r="H13" s="18"/>
      <c r="I13" s="26"/>
    </row>
    <row r="14" spans="1:11" s="5" customFormat="1" x14ac:dyDescent="0.3">
      <c r="A14" s="13" t="s">
        <v>40</v>
      </c>
      <c r="B14" s="4"/>
      <c r="C14" s="14"/>
      <c r="D14" s="15"/>
      <c r="E14" s="4"/>
      <c r="F14" s="14"/>
      <c r="G14" s="15"/>
      <c r="H14" s="4"/>
      <c r="I14" s="15"/>
    </row>
    <row r="15" spans="1:11" x14ac:dyDescent="0.3">
      <c r="A15" s="16" t="s">
        <v>5</v>
      </c>
      <c r="B15" s="18">
        <f>Intra!B15+Inter!B15+Foreign!B15</f>
        <v>28130</v>
      </c>
      <c r="C15" s="19">
        <f>((SQRT((Intra!C15/1.645)^2+(Inter!C15/1.645)^2+(Foreign!C15/1.645)^2))*1.645)</f>
        <v>1322.5176747401147</v>
      </c>
      <c r="D15" s="20">
        <f>B15/B$15</f>
        <v>1</v>
      </c>
      <c r="E15" s="18">
        <f>Intra!E15+Inter!E15+Foreign!E15</f>
        <v>22868</v>
      </c>
      <c r="F15" s="19">
        <f>((SQRT((Intra!F15/1.645)^2+(Inter!F15/1.645)^2+(Foreign!F15/1.645)^2))*1.645)</f>
        <v>1235.2833683005692</v>
      </c>
      <c r="G15" s="20">
        <f>E15/E$15</f>
        <v>1</v>
      </c>
      <c r="H15" s="18">
        <f>Intra!H15+Inter!H15+Foreign!H15</f>
        <v>5262</v>
      </c>
      <c r="I15" s="26">
        <f>((SQRT((Intra!I15/1.645)^2+(Inter!I15/1.645)^2+(Foreign!I15/1.645)^2))*1.645)</f>
        <v>1809.6900287065739</v>
      </c>
    </row>
    <row r="16" spans="1:11" x14ac:dyDescent="0.3">
      <c r="A16" s="23" t="s">
        <v>17</v>
      </c>
      <c r="B16" s="18">
        <f>Intra!B16+Inter!B16+Foreign!B16</f>
        <v>11553</v>
      </c>
      <c r="C16" s="19">
        <f>((SQRT((Intra!C16/1.645)^2+(Inter!C16/1.645)^2+(Foreign!C16/1.645)^2))*1.645)</f>
        <v>781.76531005155232</v>
      </c>
      <c r="D16" s="20">
        <f>B16/B$15</f>
        <v>0.41070031994312123</v>
      </c>
      <c r="E16" s="18">
        <f>Intra!E16+Inter!E16+Foreign!E16</f>
        <v>8708</v>
      </c>
      <c r="F16" s="19">
        <f>((SQRT((Intra!F16/1.645)^2+(Inter!F16/1.645)^2+(Foreign!F16/1.645)^2))*1.645)</f>
        <v>728.02129089745711</v>
      </c>
      <c r="G16" s="20">
        <f>E16/E$15</f>
        <v>0.38079412279167396</v>
      </c>
      <c r="H16" s="18">
        <f>Intra!H16+Inter!H16+Foreign!H16</f>
        <v>2845</v>
      </c>
      <c r="I16" s="26">
        <f>((SQRT((Intra!I16/1.645)^2+(Inter!I16/1.645)^2+(Foreign!I16/1.645)^2))*1.645)</f>
        <v>1068.2565234998567</v>
      </c>
    </row>
    <row r="17" spans="1:9" x14ac:dyDescent="0.3">
      <c r="A17" s="23" t="s">
        <v>18</v>
      </c>
      <c r="B17" s="18">
        <f>Intra!B17+Inter!B17+Foreign!B17</f>
        <v>5674</v>
      </c>
      <c r="C17" s="19">
        <f>((SQRT((Intra!C17/1.645)^2+(Inter!C17/1.645)^2+(Foreign!C17/1.645)^2))*1.645)</f>
        <v>651.60187231161319</v>
      </c>
      <c r="D17" s="20">
        <f t="shared" ref="D17:D21" si="1">B17/B$15</f>
        <v>0.20170636331318878</v>
      </c>
      <c r="E17" s="18">
        <f>Intra!E17+Inter!E17+Foreign!E17</f>
        <v>4957</v>
      </c>
      <c r="F17" s="19">
        <f>((SQRT((Intra!F17/1.645)^2+(Inter!F17/1.645)^2+(Foreign!F17/1.645)^2))*1.645)</f>
        <v>640.06562163578201</v>
      </c>
      <c r="G17" s="20">
        <f t="shared" ref="G17:G21" si="2">E17/E$15</f>
        <v>0.21676578625153053</v>
      </c>
      <c r="H17" s="18">
        <f>Intra!H17+Inter!H17+Foreign!H17</f>
        <v>717</v>
      </c>
      <c r="I17" s="26">
        <f>((SQRT((Intra!I17/1.645)^2+(Inter!I17/1.645)^2+(Foreign!I17/1.645)^2))*1.645)</f>
        <v>913.38327114087213</v>
      </c>
    </row>
    <row r="18" spans="1:9" x14ac:dyDescent="0.3">
      <c r="A18" s="23" t="s">
        <v>19</v>
      </c>
      <c r="B18" s="18">
        <f>Intra!B18+Inter!B18+Foreign!B18</f>
        <v>6834</v>
      </c>
      <c r="C18" s="19">
        <f>((SQRT((Intra!C18/1.645)^2+(Inter!C18/1.645)^2+(Foreign!C18/1.645)^2))*1.645)</f>
        <v>694.07276275618278</v>
      </c>
      <c r="D18" s="20">
        <f t="shared" si="1"/>
        <v>0.24294347671525063</v>
      </c>
      <c r="E18" s="18">
        <f>Intra!E18+Inter!E18+Foreign!E18</f>
        <v>5565</v>
      </c>
      <c r="F18" s="19">
        <f>((SQRT((Intra!F18/1.645)^2+(Inter!F18/1.645)^2+(Foreign!F18/1.645)^2))*1.645)</f>
        <v>603.69031796112165</v>
      </c>
      <c r="G18" s="20">
        <f t="shared" si="2"/>
        <v>0.2433531572503061</v>
      </c>
      <c r="H18" s="18">
        <f>Intra!H18+Inter!H18+Foreign!H18</f>
        <v>1269</v>
      </c>
      <c r="I18" s="26">
        <f>((SQRT((Intra!I18/1.645)^2+(Inter!I18/1.645)^2+(Foreign!I18/1.645)^2))*1.645)</f>
        <v>919.87988346305315</v>
      </c>
    </row>
    <row r="19" spans="1:9" x14ac:dyDescent="0.3">
      <c r="A19" s="24" t="s">
        <v>20</v>
      </c>
      <c r="B19" s="18">
        <f>Intra!B19+Inter!B19+Foreign!B19</f>
        <v>2118</v>
      </c>
      <c r="C19" s="19">
        <f>((SQRT((Intra!C19/1.645)^2+(Inter!C19/1.645)^2+(Foreign!C19/1.645)^2))*1.645)</f>
        <v>364.90683742566404</v>
      </c>
      <c r="D19" s="20">
        <f t="shared" si="1"/>
        <v>7.5293281194454317E-2</v>
      </c>
      <c r="E19" s="18">
        <f>Intra!E19+Inter!E19+Foreign!E19</f>
        <v>1669</v>
      </c>
      <c r="F19" s="19">
        <f>((SQRT((Intra!F19/1.645)^2+(Inter!F19/1.645)^2+(Foreign!F19/1.645)^2))*1.645)</f>
        <v>323.43160018773682</v>
      </c>
      <c r="G19" s="20">
        <f t="shared" si="2"/>
        <v>7.2984082560783634E-2</v>
      </c>
      <c r="H19" s="18">
        <f>Intra!H19+Inter!H19+Foreign!H19</f>
        <v>449</v>
      </c>
      <c r="I19" s="26">
        <f>((SQRT((Intra!I19/1.645)^2+(Inter!I19/1.645)^2+(Foreign!I19/1.645)^2))*1.645)</f>
        <v>487.6115257046331</v>
      </c>
    </row>
    <row r="20" spans="1:9" x14ac:dyDescent="0.3">
      <c r="A20" s="24" t="s">
        <v>21</v>
      </c>
      <c r="B20" s="18">
        <f>Intra!B20+Inter!B20+Foreign!B20</f>
        <v>1894</v>
      </c>
      <c r="C20" s="19">
        <f>((SQRT((Intra!C20/1.645)^2+(Inter!C20/1.645)^2+(Foreign!C20/1.645)^2))*1.645)</f>
        <v>308.36017901149296</v>
      </c>
      <c r="D20" s="20">
        <f t="shared" si="1"/>
        <v>6.7330252399573409E-2</v>
      </c>
      <c r="E20" s="18">
        <f>Intra!E20+Inter!E20+Foreign!E20</f>
        <v>1885</v>
      </c>
      <c r="F20" s="19">
        <f>((SQRT((Intra!F20/1.645)^2+(Inter!F20/1.645)^2+(Foreign!F20/1.645)^2))*1.645)</f>
        <v>335.46087700356355</v>
      </c>
      <c r="G20" s="20">
        <f t="shared" si="2"/>
        <v>8.2429595941927586E-2</v>
      </c>
      <c r="H20" s="18">
        <f>Intra!H20+Inter!H20+Foreign!H20</f>
        <v>9</v>
      </c>
      <c r="I20" s="26">
        <f>((SQRT((Intra!I20/1.645)^2+(Inter!I20/1.645)^2+(Foreign!I20/1.645)^2))*1.645)</f>
        <v>455.6533770312692</v>
      </c>
    </row>
    <row r="21" spans="1:9" x14ac:dyDescent="0.3">
      <c r="A21" s="24" t="s">
        <v>30</v>
      </c>
      <c r="B21" s="18">
        <f>Intra!B21+Inter!B21+Foreign!B21</f>
        <v>57</v>
      </c>
      <c r="C21" s="19">
        <f>((SQRT((Intra!C21/1.645)^2+(Inter!C21/1.645)^2+(Foreign!C21/1.645)^2))*1.645)</f>
        <v>57.714816122032289</v>
      </c>
      <c r="D21" s="20">
        <f t="shared" si="1"/>
        <v>2.0263064344116601E-3</v>
      </c>
      <c r="E21" s="18">
        <f>Intra!E21+Inter!E21+Foreign!E21</f>
        <v>84</v>
      </c>
      <c r="F21" s="19">
        <f>((SQRT((Intra!F21/1.645)^2+(Inter!F21/1.645)^2+(Foreign!F21/1.645)^2))*1.645)</f>
        <v>68.132224387583307</v>
      </c>
      <c r="G21" s="20">
        <f t="shared" si="2"/>
        <v>3.6732552037782055E-3</v>
      </c>
      <c r="H21" s="18">
        <f>Intra!H21+Inter!H21+Foreign!H21</f>
        <v>-27</v>
      </c>
      <c r="I21" s="26">
        <f>((SQRT((Intra!I21/1.645)^2+(Inter!I21/1.645)^2+(Foreign!I21/1.645)^2))*1.645)</f>
        <v>89.291656945092029</v>
      </c>
    </row>
    <row r="22" spans="1:9" x14ac:dyDescent="0.3">
      <c r="A22" s="25"/>
      <c r="B22" s="25"/>
      <c r="C22" s="33"/>
      <c r="D22" s="27"/>
      <c r="E22" s="25"/>
      <c r="F22" s="33"/>
      <c r="G22" s="27"/>
      <c r="H22" s="25"/>
      <c r="I22" s="27"/>
    </row>
    <row r="23" spans="1:9" x14ac:dyDescent="0.3">
      <c r="A23" s="13" t="s">
        <v>24</v>
      </c>
      <c r="B23" s="4"/>
      <c r="C23" s="14"/>
      <c r="D23" s="15"/>
      <c r="E23" s="4"/>
      <c r="F23" s="14"/>
      <c r="G23" s="15"/>
      <c r="H23" s="4"/>
      <c r="I23" s="15"/>
    </row>
    <row r="24" spans="1:9" x14ac:dyDescent="0.3">
      <c r="A24" s="16" t="s">
        <v>5</v>
      </c>
      <c r="B24" s="18">
        <f>Intra!B24+Inter!B24+Foreign!B24</f>
        <v>34704</v>
      </c>
      <c r="C24" s="19">
        <f>((SQRT((Intra!C24/1.645)^2+(Inter!C24/1.645)^2+(Foreign!C24/1.645)^2))*1.645)</f>
        <v>1455.1721547638272</v>
      </c>
      <c r="D24" s="20">
        <f>B24/B$24</f>
        <v>1</v>
      </c>
      <c r="E24" s="18">
        <f>Intra!E24+Inter!E24+Foreign!E24</f>
        <v>28466</v>
      </c>
      <c r="F24" s="19">
        <f>((SQRT((Intra!F24/1.645)^2+(Inter!F24/1.645)^2+(Foreign!F24/1.645)^2))*1.645)</f>
        <v>1327.8049555563498</v>
      </c>
      <c r="G24" s="20">
        <f>E24/E$24</f>
        <v>1</v>
      </c>
      <c r="H24" s="18">
        <f>Intra!H24+Inter!H24+Foreign!H24</f>
        <v>6238</v>
      </c>
      <c r="I24" s="26">
        <f>((SQRT((Intra!I24/1.645)^2+(Inter!I24/1.645)^2+(Foreign!I24/1.645)^2))*1.645)</f>
        <v>1969.9218258601027</v>
      </c>
    </row>
    <row r="25" spans="1:9" ht="28.8" x14ac:dyDescent="0.3">
      <c r="A25" s="23" t="s">
        <v>25</v>
      </c>
      <c r="B25" s="18">
        <f>Intra!B25+Inter!B25+Foreign!B25</f>
        <v>12440</v>
      </c>
      <c r="C25" s="19">
        <f>((SQRT((Intra!C25/1.645)^2+(Inter!C25/1.645)^2+(Foreign!C25/1.645)^2))*1.645)</f>
        <v>873.26055676413102</v>
      </c>
      <c r="D25" s="20">
        <f t="shared" ref="D25:D30" si="3">B25/B$24</f>
        <v>0.35846011987090826</v>
      </c>
      <c r="E25" s="18">
        <f>Intra!E25+Inter!E25+Foreign!E25</f>
        <v>11254</v>
      </c>
      <c r="F25" s="19">
        <f>((SQRT((Intra!F25/1.645)^2+(Inter!F25/1.645)^2+(Foreign!F25/1.645)^2))*1.645)</f>
        <v>880.11703767169513</v>
      </c>
      <c r="G25" s="20">
        <f t="shared" ref="G25:G30" si="4">E25/E$24</f>
        <v>0.39534883720930231</v>
      </c>
      <c r="H25" s="18">
        <f>Intra!H25+Inter!H25+Foreign!H25</f>
        <v>1186</v>
      </c>
      <c r="I25" s="26">
        <f>((SQRT((Intra!I25/1.645)^2+(Inter!I25/1.645)^2+(Foreign!I25/1.645)^2))*1.645)</f>
        <v>1239.8346663970965</v>
      </c>
    </row>
    <row r="26" spans="1:9" ht="28.8" x14ac:dyDescent="0.3">
      <c r="A26" s="23" t="s">
        <v>26</v>
      </c>
      <c r="B26" s="18">
        <f>Intra!B26+Inter!B26+Foreign!B26</f>
        <v>2221</v>
      </c>
      <c r="C26" s="19">
        <f>((SQRT((Intra!C26/1.645)^2+(Inter!C26/1.645)^2+(Foreign!C26/1.645)^2))*1.645)</f>
        <v>382.53627278991462</v>
      </c>
      <c r="D26" s="20">
        <f t="shared" si="3"/>
        <v>6.3998386353158132E-2</v>
      </c>
      <c r="E26" s="18">
        <f>Intra!E26+Inter!E26+Foreign!E26</f>
        <v>1135</v>
      </c>
      <c r="F26" s="19">
        <f>((SQRT((Intra!F26/1.645)^2+(Inter!F26/1.645)^2+(Foreign!F26/1.645)^2))*1.645)</f>
        <v>245.2223480843457</v>
      </c>
      <c r="G26" s="20">
        <f t="shared" si="4"/>
        <v>3.9872128152884143E-2</v>
      </c>
      <c r="H26" s="18">
        <f>Intra!H26+Inter!H26+Foreign!H26</f>
        <v>1086</v>
      </c>
      <c r="I26" s="26">
        <f>((SQRT((Intra!I26/1.645)^2+(Inter!I26/1.645)^2+(Foreign!I26/1.645)^2))*1.645)</f>
        <v>454.38749982806524</v>
      </c>
    </row>
    <row r="27" spans="1:9" ht="28.8" x14ac:dyDescent="0.3">
      <c r="A27" s="23" t="s">
        <v>27</v>
      </c>
      <c r="B27" s="18">
        <f>Intra!B27+Inter!B27+Foreign!B27</f>
        <v>5872</v>
      </c>
      <c r="C27" s="19">
        <f>((SQRT((Intra!C27/1.645)^2+(Inter!C27/1.645)^2+(Foreign!C27/1.645)^2))*1.645)</f>
        <v>571.98776210684787</v>
      </c>
      <c r="D27" s="20">
        <f t="shared" si="3"/>
        <v>0.16920239741816506</v>
      </c>
      <c r="E27" s="18">
        <f>Intra!E27+Inter!E27+Foreign!E27</f>
        <v>4555</v>
      </c>
      <c r="F27" s="19">
        <f>((SQRT((Intra!F27/1.645)^2+(Inter!F27/1.645)^2+(Foreign!F27/1.645)^2))*1.645)</f>
        <v>526.32594463887108</v>
      </c>
      <c r="G27" s="20">
        <f t="shared" si="4"/>
        <v>0.16001545703646455</v>
      </c>
      <c r="H27" s="18">
        <f>Intra!H27+Inter!H27+Foreign!H27</f>
        <v>1317</v>
      </c>
      <c r="I27" s="26">
        <f>((SQRT((Intra!I27/1.645)^2+(Inter!I27/1.645)^2+(Foreign!I27/1.645)^2))*1.645)</f>
        <v>777.29595393260604</v>
      </c>
    </row>
    <row r="28" spans="1:9" ht="28.8" x14ac:dyDescent="0.3">
      <c r="A28" s="23" t="s">
        <v>28</v>
      </c>
      <c r="B28" s="18">
        <f>Intra!B28+Inter!B28+Foreign!B28</f>
        <v>4590</v>
      </c>
      <c r="C28" s="19">
        <f>((SQRT((Intra!C28/1.645)^2+(Inter!C28/1.645)^2+(Foreign!C28/1.645)^2))*1.645)</f>
        <v>486.43499051774631</v>
      </c>
      <c r="D28" s="20">
        <f t="shared" si="3"/>
        <v>0.13226141078838174</v>
      </c>
      <c r="E28" s="18">
        <f>Intra!E28+Inter!E28+Foreign!E28</f>
        <v>3501</v>
      </c>
      <c r="F28" s="19">
        <f>((SQRT((Intra!F28/1.645)^2+(Inter!F28/1.645)^2+(Foreign!F28/1.645)^2))*1.645)</f>
        <v>472.46163865439917</v>
      </c>
      <c r="G28" s="20">
        <f t="shared" si="4"/>
        <v>0.12298882877819153</v>
      </c>
      <c r="H28" s="18">
        <f>Intra!H28+Inter!H28+Foreign!H28</f>
        <v>1089</v>
      </c>
      <c r="I28" s="26">
        <f>((SQRT((Intra!I28/1.645)^2+(Inter!I28/1.645)^2+(Foreign!I28/1.645)^2))*1.645)</f>
        <v>678.11429715056158</v>
      </c>
    </row>
    <row r="29" spans="1:9" x14ac:dyDescent="0.3">
      <c r="A29" s="23" t="s">
        <v>22</v>
      </c>
      <c r="B29" s="18">
        <f>Intra!B29+Inter!B29+Foreign!B29</f>
        <v>3140</v>
      </c>
      <c r="C29" s="19">
        <f>((SQRT((Intra!C29/1.645)^2+(Inter!C29/1.645)^2+(Foreign!C29/1.645)^2))*1.645)</f>
        <v>445.29765326127654</v>
      </c>
      <c r="D29" s="20">
        <f t="shared" si="3"/>
        <v>9.0479483633010602E-2</v>
      </c>
      <c r="E29" s="18">
        <f>Intra!E29+Inter!E29+Foreign!E29</f>
        <v>3103</v>
      </c>
      <c r="F29" s="19">
        <f>((SQRT((Intra!F29/1.645)^2+(Inter!F29/1.645)^2+(Foreign!F29/1.645)^2))*1.645)</f>
        <v>387.16663079351247</v>
      </c>
      <c r="G29" s="20">
        <f t="shared" si="4"/>
        <v>0.10900723670343568</v>
      </c>
      <c r="H29" s="18">
        <f>Intra!H29+Inter!H29+Foreign!H29</f>
        <v>37</v>
      </c>
      <c r="I29" s="26">
        <f>((SQRT((Intra!I29/1.645)^2+(Inter!I29/1.645)^2+(Foreign!I29/1.645)^2))*1.645)</f>
        <v>590.07457155854479</v>
      </c>
    </row>
    <row r="30" spans="1:9" x14ac:dyDescent="0.3">
      <c r="A30" s="28" t="s">
        <v>23</v>
      </c>
      <c r="B30" s="29">
        <f>Intra!B30+Inter!B30+Foreign!B30</f>
        <v>6441</v>
      </c>
      <c r="C30" s="30">
        <f>((SQRT((Intra!C30/1.645)^2+(Inter!C30/1.645)^2+(Foreign!C30/1.645)^2))*1.645)</f>
        <v>668.22825441610894</v>
      </c>
      <c r="D30" s="31">
        <f t="shared" si="3"/>
        <v>0.18559820193637622</v>
      </c>
      <c r="E30" s="29">
        <f>Intra!E30+Inter!E30+Foreign!E30</f>
        <v>4918</v>
      </c>
      <c r="F30" s="30">
        <f>((SQRT((Intra!F30/1.645)^2+(Inter!F30/1.645)^2+(Foreign!F30/1.645)^2))*1.645)</f>
        <v>527.43625207222908</v>
      </c>
      <c r="G30" s="31">
        <f t="shared" si="4"/>
        <v>0.17276751211972177</v>
      </c>
      <c r="H30" s="29">
        <f>Intra!H30+Inter!H30+Foreign!H30</f>
        <v>1523</v>
      </c>
      <c r="I30" s="32">
        <f>((SQRT((Intra!I30/1.645)^2+(Inter!I30/1.645)^2+(Foreign!I30/1.645)^2))*1.645)</f>
        <v>851.30370608849125</v>
      </c>
    </row>
    <row r="32" spans="1:9" x14ac:dyDescent="0.3">
      <c r="A32" s="7" t="s">
        <v>6</v>
      </c>
    </row>
    <row r="33" spans="1:9" ht="28.8" customHeight="1" x14ac:dyDescent="0.3">
      <c r="A33" s="53" t="s">
        <v>37</v>
      </c>
      <c r="B33" s="53"/>
      <c r="C33" s="53"/>
      <c r="D33" s="53"/>
      <c r="E33" s="53"/>
      <c r="F33" s="53"/>
      <c r="G33" s="53"/>
      <c r="H33" s="53"/>
      <c r="I33" s="53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5">
    <mergeCell ref="B5:D5"/>
    <mergeCell ref="E5:G5"/>
    <mergeCell ref="H5:I5"/>
    <mergeCell ref="B3:I3"/>
    <mergeCell ref="A33:I33"/>
  </mergeCells>
  <pageMargins left="0.7" right="0.7" top="0.5" bottom="0.5" header="0.3" footer="0.3"/>
  <pageSetup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1" customWidth="1"/>
    <col min="3" max="4" width="10.6640625" style="1" customWidth="1"/>
    <col min="5" max="5" width="13.5546875" style="1" customWidth="1"/>
    <col min="6" max="7" width="10.6640625" style="1" customWidth="1"/>
    <col min="8" max="8" width="13.5546875" style="1" customWidth="1"/>
    <col min="9" max="9" width="10.6640625" style="1" customWidth="1"/>
    <col min="10" max="16384" width="8.88671875" style="1"/>
  </cols>
  <sheetData>
    <row r="2" spans="1:9" x14ac:dyDescent="0.3">
      <c r="A2" s="54"/>
      <c r="B2" s="54"/>
      <c r="C2" s="54"/>
      <c r="D2" s="54"/>
      <c r="E2" s="54"/>
      <c r="F2" s="54"/>
      <c r="G2" s="54"/>
      <c r="H2" s="54"/>
      <c r="I2" s="54"/>
    </row>
    <row r="3" spans="1:9" ht="15.6" x14ac:dyDescent="0.3">
      <c r="A3" s="2" t="s">
        <v>39</v>
      </c>
      <c r="B3" s="55" t="s">
        <v>9</v>
      </c>
      <c r="C3" s="55"/>
      <c r="D3" s="55"/>
      <c r="E3" s="55"/>
      <c r="F3" s="55"/>
      <c r="G3" s="55"/>
      <c r="H3" s="55"/>
      <c r="I3" s="55"/>
    </row>
    <row r="4" spans="1:9" ht="15.6" x14ac:dyDescent="0.3">
      <c r="A4" s="2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1"/>
      <c r="B5" s="49" t="s">
        <v>0</v>
      </c>
      <c r="C5" s="50"/>
      <c r="D5" s="51"/>
      <c r="E5" s="49" t="s">
        <v>36</v>
      </c>
      <c r="F5" s="50"/>
      <c r="G5" s="51"/>
      <c r="H5" s="49" t="s">
        <v>1</v>
      </c>
      <c r="I5" s="51"/>
    </row>
    <row r="6" spans="1:9" x14ac:dyDescent="0.3">
      <c r="A6" s="34" t="s">
        <v>12</v>
      </c>
      <c r="B6" s="4" t="s">
        <v>2</v>
      </c>
      <c r="C6" s="14" t="s">
        <v>3</v>
      </c>
      <c r="D6" s="14" t="s">
        <v>4</v>
      </c>
      <c r="E6" s="4" t="s">
        <v>2</v>
      </c>
      <c r="F6" s="14" t="s">
        <v>3</v>
      </c>
      <c r="G6" s="14" t="s">
        <v>4</v>
      </c>
      <c r="H6" s="4" t="s">
        <v>2</v>
      </c>
      <c r="I6" s="15" t="s">
        <v>3</v>
      </c>
    </row>
    <row r="7" spans="1:9" s="5" customFormat="1" x14ac:dyDescent="0.3">
      <c r="A7" s="34"/>
      <c r="B7" s="4"/>
      <c r="C7" s="14"/>
      <c r="D7" s="14"/>
      <c r="E7" s="4"/>
      <c r="F7" s="14"/>
      <c r="G7" s="14"/>
      <c r="H7" s="4"/>
      <c r="I7" s="15"/>
    </row>
    <row r="8" spans="1:9" x14ac:dyDescent="0.3">
      <c r="A8" s="35" t="s">
        <v>5</v>
      </c>
      <c r="B8" s="41">
        <v>17217</v>
      </c>
      <c r="C8" s="41">
        <v>1023.8828057937098</v>
      </c>
      <c r="D8" s="20">
        <f t="shared" ref="D8:D12" si="0">B8/B$8</f>
        <v>1</v>
      </c>
      <c r="E8" s="42">
        <v>18789</v>
      </c>
      <c r="F8" s="42">
        <v>1136.2785749982263</v>
      </c>
      <c r="G8" s="20">
        <f t="shared" ref="G8:G12" si="1">E8/E$8</f>
        <v>1</v>
      </c>
      <c r="H8" s="21">
        <f t="shared" ref="H8:H12" si="2">B8-E8</f>
        <v>-1572</v>
      </c>
      <c r="I8" s="22">
        <f>((SQRT((C8/1.645)^2+(F8/1.645)^2)))*1.645</f>
        <v>1529.5309738609415</v>
      </c>
    </row>
    <row r="9" spans="1:9" x14ac:dyDescent="0.3">
      <c r="A9" s="36" t="s">
        <v>13</v>
      </c>
      <c r="B9" s="41">
        <v>10810</v>
      </c>
      <c r="C9" s="41">
        <v>816.93696207234984</v>
      </c>
      <c r="D9" s="20">
        <f t="shared" si="0"/>
        <v>0.62786780507637796</v>
      </c>
      <c r="E9" s="42">
        <v>11061</v>
      </c>
      <c r="F9" s="42">
        <v>878.59490096403374</v>
      </c>
      <c r="G9" s="20">
        <f t="shared" si="1"/>
        <v>0.58869551333226888</v>
      </c>
      <c r="H9" s="21">
        <f t="shared" si="2"/>
        <v>-251</v>
      </c>
      <c r="I9" s="22">
        <f t="shared" ref="I9:I12" si="3">((SQRT((C9/1.645)^2+(F9/1.645)^2)))*1.645</f>
        <v>1199.7145493824773</v>
      </c>
    </row>
    <row r="10" spans="1:9" x14ac:dyDescent="0.3">
      <c r="A10" s="36" t="s">
        <v>14</v>
      </c>
      <c r="B10" s="41">
        <v>1514</v>
      </c>
      <c r="C10" s="41">
        <v>347.63918076074225</v>
      </c>
      <c r="D10" s="20">
        <f t="shared" si="0"/>
        <v>8.7936341987570429E-2</v>
      </c>
      <c r="E10" s="42">
        <v>1205</v>
      </c>
      <c r="F10" s="42">
        <v>295.58247579990262</v>
      </c>
      <c r="G10" s="20">
        <f t="shared" si="1"/>
        <v>6.413326946617702E-2</v>
      </c>
      <c r="H10" s="21">
        <f t="shared" si="2"/>
        <v>309</v>
      </c>
      <c r="I10" s="22">
        <f t="shared" si="3"/>
        <v>456.31348873334878</v>
      </c>
    </row>
    <row r="11" spans="1:9" x14ac:dyDescent="0.3">
      <c r="A11" s="36" t="s">
        <v>15</v>
      </c>
      <c r="B11" s="41">
        <v>9</v>
      </c>
      <c r="C11" s="41">
        <v>15.000000000000002</v>
      </c>
      <c r="D11" s="20">
        <f t="shared" si="0"/>
        <v>5.2273915316257186E-4</v>
      </c>
      <c r="E11" s="42">
        <v>48</v>
      </c>
      <c r="F11" s="42">
        <v>59</v>
      </c>
      <c r="G11" s="20">
        <f t="shared" si="1"/>
        <v>2.5546862525946032E-3</v>
      </c>
      <c r="H11" s="21">
        <f t="shared" si="2"/>
        <v>-39</v>
      </c>
      <c r="I11" s="22">
        <f t="shared" si="3"/>
        <v>60.876925020897694</v>
      </c>
    </row>
    <row r="12" spans="1:9" x14ac:dyDescent="0.3">
      <c r="A12" s="37" t="s">
        <v>16</v>
      </c>
      <c r="B12" s="41">
        <v>4884</v>
      </c>
      <c r="C12" s="41">
        <v>509.7764215810692</v>
      </c>
      <c r="D12" s="20">
        <f t="shared" si="0"/>
        <v>0.28367311378288901</v>
      </c>
      <c r="E12" s="42">
        <v>6475</v>
      </c>
      <c r="F12" s="42">
        <v>654.48452999287917</v>
      </c>
      <c r="G12" s="20">
        <f t="shared" si="1"/>
        <v>0.3446165309489595</v>
      </c>
      <c r="H12" s="21">
        <f t="shared" si="2"/>
        <v>-1591</v>
      </c>
      <c r="I12" s="22">
        <f t="shared" si="3"/>
        <v>829.59146572273755</v>
      </c>
    </row>
    <row r="13" spans="1:9" x14ac:dyDescent="0.3">
      <c r="A13" s="25"/>
      <c r="B13" s="18"/>
      <c r="C13" s="19"/>
      <c r="D13" s="26"/>
      <c r="E13" s="18"/>
      <c r="F13" s="19"/>
      <c r="G13" s="26"/>
      <c r="H13" s="18"/>
      <c r="I13" s="26"/>
    </row>
    <row r="14" spans="1:9" x14ac:dyDescent="0.3">
      <c r="A14" s="13" t="s">
        <v>40</v>
      </c>
      <c r="B14" s="4"/>
      <c r="C14" s="14"/>
      <c r="D14" s="15"/>
      <c r="E14" s="4"/>
      <c r="F14" s="14"/>
      <c r="G14" s="15"/>
      <c r="H14" s="4"/>
      <c r="I14" s="15"/>
    </row>
    <row r="15" spans="1:9" x14ac:dyDescent="0.3">
      <c r="A15" s="16" t="s">
        <v>5</v>
      </c>
      <c r="B15" s="12">
        <v>14465</v>
      </c>
      <c r="C15" s="38">
        <v>945.72670470913533</v>
      </c>
      <c r="D15" s="20">
        <f>B15/B$15</f>
        <v>1</v>
      </c>
      <c r="E15" s="45">
        <v>15225</v>
      </c>
      <c r="F15" s="45">
        <v>1027.7859699373212</v>
      </c>
      <c r="G15" s="20">
        <f>E15/E$15</f>
        <v>1</v>
      </c>
      <c r="H15" s="18">
        <f t="shared" ref="H15:H21" si="4">B15-E15</f>
        <v>-760</v>
      </c>
      <c r="I15" s="26">
        <f t="shared" ref="I15:I21" si="5">((SQRT((C15/1.645)^2+(F15/1.645)^2)))*1.645</f>
        <v>1396.6900157157279</v>
      </c>
    </row>
    <row r="16" spans="1:9" x14ac:dyDescent="0.3">
      <c r="A16" s="23" t="s">
        <v>17</v>
      </c>
      <c r="B16" s="12">
        <v>4980</v>
      </c>
      <c r="C16" s="38">
        <v>483.44492964555957</v>
      </c>
      <c r="D16" s="20">
        <f>B16/B$15</f>
        <v>0.34427929484963704</v>
      </c>
      <c r="E16" s="45">
        <v>4869</v>
      </c>
      <c r="F16" s="45">
        <v>547.27232709136683</v>
      </c>
      <c r="G16" s="20">
        <f>E16/E$15</f>
        <v>0.31980295566502465</v>
      </c>
      <c r="H16" s="18">
        <f t="shared" si="4"/>
        <v>111</v>
      </c>
      <c r="I16" s="26">
        <f t="shared" si="5"/>
        <v>730.22325353278097</v>
      </c>
    </row>
    <row r="17" spans="1:9" x14ac:dyDescent="0.3">
      <c r="A17" s="23" t="s">
        <v>18</v>
      </c>
      <c r="B17" s="12">
        <v>3094</v>
      </c>
      <c r="C17" s="38">
        <v>495.87800919177681</v>
      </c>
      <c r="D17" s="20">
        <f t="shared" ref="D17:D21" si="6">B17/B$15</f>
        <v>0.21389561009332872</v>
      </c>
      <c r="E17" s="45">
        <v>3637</v>
      </c>
      <c r="F17" s="45">
        <v>570.84586360943354</v>
      </c>
      <c r="G17" s="20">
        <f t="shared" ref="G17:G21" si="7">E17/E$15</f>
        <v>0.23888341543513958</v>
      </c>
      <c r="H17" s="18">
        <f t="shared" si="4"/>
        <v>-543</v>
      </c>
      <c r="I17" s="26">
        <f t="shared" si="5"/>
        <v>756.14813363520238</v>
      </c>
    </row>
    <row r="18" spans="1:9" x14ac:dyDescent="0.3">
      <c r="A18" s="23" t="s">
        <v>19</v>
      </c>
      <c r="B18" s="12">
        <v>3705</v>
      </c>
      <c r="C18" s="38">
        <v>512.95028998919588</v>
      </c>
      <c r="D18" s="20">
        <f t="shared" si="6"/>
        <v>0.2561354994815071</v>
      </c>
      <c r="E18" s="45">
        <v>3825</v>
      </c>
      <c r="F18" s="45">
        <v>493.91497243958906</v>
      </c>
      <c r="G18" s="20">
        <f t="shared" si="7"/>
        <v>0.25123152709359609</v>
      </c>
      <c r="H18" s="18">
        <f t="shared" si="4"/>
        <v>-120</v>
      </c>
      <c r="I18" s="26">
        <f t="shared" si="5"/>
        <v>712.08847764866982</v>
      </c>
    </row>
    <row r="19" spans="1:9" x14ac:dyDescent="0.3">
      <c r="A19" s="24" t="s">
        <v>20</v>
      </c>
      <c r="B19" s="12">
        <v>1440</v>
      </c>
      <c r="C19" s="38">
        <v>305.50777404184009</v>
      </c>
      <c r="D19" s="20">
        <f t="shared" si="6"/>
        <v>9.9550639474593847E-2</v>
      </c>
      <c r="E19" s="45">
        <v>1357</v>
      </c>
      <c r="F19" s="45">
        <v>299.54298522916542</v>
      </c>
      <c r="G19" s="20">
        <f t="shared" si="7"/>
        <v>8.9129720853858785E-2</v>
      </c>
      <c r="H19" s="18">
        <f t="shared" si="4"/>
        <v>83</v>
      </c>
      <c r="I19" s="26">
        <f t="shared" si="5"/>
        <v>427.85628428246798</v>
      </c>
    </row>
    <row r="20" spans="1:9" x14ac:dyDescent="0.3">
      <c r="A20" s="24" t="s">
        <v>21</v>
      </c>
      <c r="B20" s="12">
        <v>1237</v>
      </c>
      <c r="C20" s="38">
        <v>241.05393587328129</v>
      </c>
      <c r="D20" s="20">
        <f t="shared" si="6"/>
        <v>8.5516764604217074E-2</v>
      </c>
      <c r="E20" s="45">
        <v>1499</v>
      </c>
      <c r="F20" s="45">
        <v>306.66757246243037</v>
      </c>
      <c r="G20" s="20">
        <f t="shared" si="7"/>
        <v>9.8456486042692942E-2</v>
      </c>
      <c r="H20" s="18">
        <f t="shared" si="4"/>
        <v>-262</v>
      </c>
      <c r="I20" s="26">
        <f t="shared" si="5"/>
        <v>390.06666096963477</v>
      </c>
    </row>
    <row r="21" spans="1:9" x14ac:dyDescent="0.3">
      <c r="A21" s="24" t="s">
        <v>30</v>
      </c>
      <c r="B21" s="12">
        <v>9</v>
      </c>
      <c r="C21" s="38">
        <v>15.000000000000002</v>
      </c>
      <c r="D21" s="20">
        <f t="shared" si="6"/>
        <v>6.2219149671621158E-4</v>
      </c>
      <c r="E21" s="45">
        <v>38</v>
      </c>
      <c r="F21" s="45">
        <v>57.000000000000007</v>
      </c>
      <c r="G21" s="20">
        <f t="shared" si="7"/>
        <v>2.4958949096880131E-3</v>
      </c>
      <c r="H21" s="18">
        <f t="shared" si="4"/>
        <v>-29</v>
      </c>
      <c r="I21" s="26">
        <f t="shared" si="5"/>
        <v>58.940648113165516</v>
      </c>
    </row>
    <row r="22" spans="1:9" x14ac:dyDescent="0.3">
      <c r="A22" s="25"/>
      <c r="B22" s="18"/>
      <c r="C22" s="19"/>
      <c r="D22" s="27"/>
      <c r="E22" s="18"/>
      <c r="F22" s="19"/>
      <c r="G22" s="27"/>
      <c r="H22" s="25"/>
      <c r="I22" s="27"/>
    </row>
    <row r="23" spans="1:9" x14ac:dyDescent="0.3">
      <c r="A23" s="13" t="s">
        <v>24</v>
      </c>
      <c r="B23" s="18"/>
      <c r="C23" s="19"/>
      <c r="D23" s="15"/>
      <c r="E23" s="18"/>
      <c r="F23" s="19"/>
      <c r="G23" s="15"/>
      <c r="H23" s="4"/>
      <c r="I23" s="15"/>
    </row>
    <row r="24" spans="1:9" x14ac:dyDescent="0.3">
      <c r="A24" s="16" t="s">
        <v>5</v>
      </c>
      <c r="B24" s="12">
        <v>17217</v>
      </c>
      <c r="C24" s="38">
        <v>1000.6362975627057</v>
      </c>
      <c r="D24" s="20">
        <f>B24/B$24</f>
        <v>1</v>
      </c>
      <c r="E24" s="12">
        <v>18789</v>
      </c>
      <c r="F24" s="38">
        <v>1071.4158856391855</v>
      </c>
      <c r="G24" s="20">
        <f>E24/E$24</f>
        <v>1</v>
      </c>
      <c r="H24" s="18">
        <f t="shared" ref="H24:H30" si="8">B24-E24</f>
        <v>-1572</v>
      </c>
      <c r="I24" s="26">
        <f t="shared" ref="I24:I30" si="9">((SQRT((C24/1.645)^2+(F24/1.645)^2)))*1.645</f>
        <v>1466.016712046626</v>
      </c>
    </row>
    <row r="25" spans="1:9" ht="28.8" x14ac:dyDescent="0.3">
      <c r="A25" s="23" t="s">
        <v>25</v>
      </c>
      <c r="B25" s="12">
        <v>7381</v>
      </c>
      <c r="C25" s="38">
        <v>650.36297557594708</v>
      </c>
      <c r="D25" s="20">
        <f t="shared" ref="D25:D30" si="10">B25/B$24</f>
        <v>0.42870418772143809</v>
      </c>
      <c r="E25" s="12">
        <v>7892</v>
      </c>
      <c r="F25" s="38">
        <v>727.07014792246832</v>
      </c>
      <c r="G25" s="20">
        <f t="shared" ref="G25:G30" si="11">E25/E$24</f>
        <v>0.42003299803076266</v>
      </c>
      <c r="H25" s="18">
        <f t="shared" si="8"/>
        <v>-511</v>
      </c>
      <c r="I25" s="26">
        <f t="shared" si="9"/>
        <v>975.50140953255425</v>
      </c>
    </row>
    <row r="26" spans="1:9" ht="28.8" x14ac:dyDescent="0.3">
      <c r="A26" s="23" t="s">
        <v>26</v>
      </c>
      <c r="B26" s="12">
        <v>1243</v>
      </c>
      <c r="C26" s="38">
        <v>299.34094273921164</v>
      </c>
      <c r="D26" s="20">
        <f t="shared" si="10"/>
        <v>7.21960852645641E-2</v>
      </c>
      <c r="E26" s="12">
        <v>791</v>
      </c>
      <c r="F26" s="38">
        <v>207.2510554858527</v>
      </c>
      <c r="G26" s="20">
        <f t="shared" si="11"/>
        <v>4.2099100537548569E-2</v>
      </c>
      <c r="H26" s="18">
        <f t="shared" si="8"/>
        <v>452</v>
      </c>
      <c r="I26" s="26">
        <f t="shared" si="9"/>
        <v>364.08515487451558</v>
      </c>
    </row>
    <row r="27" spans="1:9" ht="28.8" x14ac:dyDescent="0.3">
      <c r="A27" s="23" t="s">
        <v>27</v>
      </c>
      <c r="B27" s="12">
        <v>2277</v>
      </c>
      <c r="C27" s="38">
        <v>332.18970483746182</v>
      </c>
      <c r="D27" s="20">
        <f t="shared" si="10"/>
        <v>0.13225300575013069</v>
      </c>
      <c r="E27" s="12">
        <v>2333</v>
      </c>
      <c r="F27" s="38">
        <v>377.97486688932116</v>
      </c>
      <c r="G27" s="20">
        <f t="shared" si="11"/>
        <v>0.12416839640215019</v>
      </c>
      <c r="H27" s="18">
        <f t="shared" si="8"/>
        <v>-56</v>
      </c>
      <c r="I27" s="26">
        <f t="shared" si="9"/>
        <v>503.20472970750194</v>
      </c>
    </row>
    <row r="28" spans="1:9" ht="28.8" x14ac:dyDescent="0.3">
      <c r="A28" s="23" t="s">
        <v>28</v>
      </c>
      <c r="B28" s="12">
        <v>1811</v>
      </c>
      <c r="C28" s="38">
        <v>295.04406450562601</v>
      </c>
      <c r="D28" s="20">
        <f t="shared" si="10"/>
        <v>0.10518673404193529</v>
      </c>
      <c r="E28" s="12">
        <v>2115</v>
      </c>
      <c r="F28" s="38">
        <v>377.31286752508191</v>
      </c>
      <c r="G28" s="20">
        <f t="shared" si="11"/>
        <v>0.11256586300494971</v>
      </c>
      <c r="H28" s="18">
        <f t="shared" si="8"/>
        <v>-304</v>
      </c>
      <c r="I28" s="26">
        <f t="shared" si="9"/>
        <v>478.97390325569933</v>
      </c>
    </row>
    <row r="29" spans="1:9" x14ac:dyDescent="0.3">
      <c r="A29" s="23" t="s">
        <v>22</v>
      </c>
      <c r="B29" s="12">
        <v>1753</v>
      </c>
      <c r="C29" s="38">
        <v>350.10284203359447</v>
      </c>
      <c r="D29" s="20">
        <f t="shared" si="10"/>
        <v>0.10181797061044316</v>
      </c>
      <c r="E29" s="12">
        <v>2171</v>
      </c>
      <c r="F29" s="38">
        <v>303.76471157789211</v>
      </c>
      <c r="G29" s="20">
        <f t="shared" si="11"/>
        <v>0.11554633029964341</v>
      </c>
      <c r="H29" s="18">
        <f t="shared" si="8"/>
        <v>-418</v>
      </c>
      <c r="I29" s="26">
        <f t="shared" si="9"/>
        <v>463.51375384124259</v>
      </c>
    </row>
    <row r="30" spans="1:9" x14ac:dyDescent="0.3">
      <c r="A30" s="28" t="s">
        <v>23</v>
      </c>
      <c r="B30" s="39">
        <v>2752</v>
      </c>
      <c r="C30" s="40">
        <v>410.75905346078497</v>
      </c>
      <c r="D30" s="31">
        <f t="shared" si="10"/>
        <v>0.15984201661148864</v>
      </c>
      <c r="E30" s="39">
        <v>3487</v>
      </c>
      <c r="F30" s="40">
        <v>445.92039648349794</v>
      </c>
      <c r="G30" s="31">
        <f t="shared" si="11"/>
        <v>0.18558731172494544</v>
      </c>
      <c r="H30" s="29">
        <f t="shared" si="8"/>
        <v>-735</v>
      </c>
      <c r="I30" s="32">
        <f t="shared" si="9"/>
        <v>606.27386550963922</v>
      </c>
    </row>
    <row r="32" spans="1:9" x14ac:dyDescent="0.3">
      <c r="A32" s="7" t="s">
        <v>33</v>
      </c>
    </row>
    <row r="33" spans="1:9" ht="30" customHeight="1" x14ac:dyDescent="0.3">
      <c r="A33" s="53" t="s">
        <v>38</v>
      </c>
      <c r="B33" s="53"/>
      <c r="C33" s="53"/>
      <c r="D33" s="53"/>
      <c r="E33" s="53"/>
      <c r="F33" s="53"/>
      <c r="G33" s="53"/>
      <c r="H33" s="53"/>
      <c r="I33" s="53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B5:D5"/>
    <mergeCell ref="E5:G5"/>
    <mergeCell ref="H5:I5"/>
    <mergeCell ref="A2:I2"/>
    <mergeCell ref="B3:I3"/>
  </mergeCells>
  <pageMargins left="0.7" right="0.7" top="0.5" bottom="0.5" header="0.3" footer="0.3"/>
  <pageSetup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5" customWidth="1"/>
    <col min="3" max="4" width="10.6640625" style="5" customWidth="1"/>
    <col min="5" max="5" width="13.5546875" style="5" customWidth="1"/>
    <col min="6" max="7" width="10.6640625" style="5" customWidth="1"/>
    <col min="8" max="8" width="13.5546875" style="5" customWidth="1"/>
    <col min="9" max="9" width="10.6640625" style="5" customWidth="1"/>
    <col min="10" max="16384" width="8.88671875" style="5"/>
  </cols>
  <sheetData>
    <row r="2" spans="1:9" x14ac:dyDescent="0.3">
      <c r="A2" s="54"/>
      <c r="B2" s="54"/>
      <c r="C2" s="54"/>
      <c r="D2" s="54"/>
      <c r="E2" s="54"/>
      <c r="F2" s="54"/>
      <c r="G2" s="54"/>
      <c r="H2" s="54"/>
      <c r="I2" s="54"/>
    </row>
    <row r="3" spans="1:9" ht="15.6" x14ac:dyDescent="0.3">
      <c r="A3" s="2" t="str">
        <f>Intra!A3</f>
        <v>Baltimore City</v>
      </c>
      <c r="B3" s="52" t="s">
        <v>10</v>
      </c>
      <c r="C3" s="52"/>
      <c r="D3" s="52"/>
      <c r="E3" s="52"/>
      <c r="F3" s="52"/>
      <c r="G3" s="52"/>
      <c r="H3" s="52"/>
      <c r="I3" s="52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49" t="s">
        <v>0</v>
      </c>
      <c r="C5" s="50"/>
      <c r="D5" s="51"/>
      <c r="E5" s="49" t="s">
        <v>29</v>
      </c>
      <c r="F5" s="50"/>
      <c r="G5" s="51"/>
      <c r="H5" s="49" t="s">
        <v>1</v>
      </c>
      <c r="I5" s="51"/>
    </row>
    <row r="6" spans="1:9" x14ac:dyDescent="0.3">
      <c r="A6" s="13" t="s">
        <v>12</v>
      </c>
      <c r="B6" s="4" t="s">
        <v>2</v>
      </c>
      <c r="C6" s="14" t="s">
        <v>3</v>
      </c>
      <c r="D6" s="15" t="s">
        <v>4</v>
      </c>
      <c r="E6" s="4" t="s">
        <v>2</v>
      </c>
      <c r="F6" s="14" t="s">
        <v>3</v>
      </c>
      <c r="G6" s="15" t="s">
        <v>4</v>
      </c>
      <c r="H6" s="4" t="s">
        <v>2</v>
      </c>
      <c r="I6" s="15" t="s">
        <v>3</v>
      </c>
    </row>
    <row r="7" spans="1:9" x14ac:dyDescent="0.3">
      <c r="A7" s="13"/>
      <c r="B7" s="4"/>
      <c r="C7" s="14"/>
      <c r="D7" s="15"/>
      <c r="E7" s="4"/>
      <c r="F7" s="14"/>
      <c r="G7" s="15"/>
      <c r="H7" s="4"/>
      <c r="I7" s="15"/>
    </row>
    <row r="8" spans="1:9" x14ac:dyDescent="0.3">
      <c r="A8" s="35" t="s">
        <v>5</v>
      </c>
      <c r="B8" s="43">
        <v>14059</v>
      </c>
      <c r="C8" s="43">
        <v>961.47386859966196</v>
      </c>
      <c r="D8" s="20">
        <f t="shared" ref="D8" si="0">B8/B$8</f>
        <v>1</v>
      </c>
      <c r="E8" s="44">
        <v>9677</v>
      </c>
      <c r="F8" s="44">
        <v>781.86251988441052</v>
      </c>
      <c r="G8" s="20">
        <f t="shared" ref="G8" si="1">E8/E$8</f>
        <v>1</v>
      </c>
      <c r="H8" s="21">
        <f t="shared" ref="H8:H12" si="2">B8-E8</f>
        <v>4382</v>
      </c>
      <c r="I8" s="22">
        <f t="shared" ref="I8:I12" si="3">((SQRT((C8/1.645)^2+(F8/1.645)^2)))*1.645</f>
        <v>1239.2501765180427</v>
      </c>
    </row>
    <row r="9" spans="1:9" x14ac:dyDescent="0.3">
      <c r="A9" s="36" t="s">
        <v>13</v>
      </c>
      <c r="B9" s="43">
        <v>8030</v>
      </c>
      <c r="C9" s="43">
        <v>744.35072378550171</v>
      </c>
      <c r="D9" s="20">
        <f>B9/B$8</f>
        <v>0.57116437868980729</v>
      </c>
      <c r="E9" s="44">
        <v>5612</v>
      </c>
      <c r="F9" s="44">
        <v>616.80304798209295</v>
      </c>
      <c r="G9" s="20">
        <f>E9/E$8</f>
        <v>0.57993179704453857</v>
      </c>
      <c r="H9" s="21">
        <f t="shared" si="2"/>
        <v>2418</v>
      </c>
      <c r="I9" s="22">
        <f t="shared" si="3"/>
        <v>966.69747077356124</v>
      </c>
    </row>
    <row r="10" spans="1:9" x14ac:dyDescent="0.3">
      <c r="A10" s="36" t="s">
        <v>14</v>
      </c>
      <c r="B10" s="43">
        <v>1024</v>
      </c>
      <c r="C10" s="43">
        <v>244.49539872971027</v>
      </c>
      <c r="D10" s="20">
        <f>B10/B$8</f>
        <v>7.2835905825449895E-2</v>
      </c>
      <c r="E10" s="44">
        <v>1068</v>
      </c>
      <c r="F10" s="44">
        <v>242.25193497679231</v>
      </c>
      <c r="G10" s="20">
        <f>E10/E$8</f>
        <v>0.1103647824739072</v>
      </c>
      <c r="H10" s="21">
        <f t="shared" si="2"/>
        <v>-44</v>
      </c>
      <c r="I10" s="22">
        <f t="shared" si="3"/>
        <v>344.18599622878332</v>
      </c>
    </row>
    <row r="11" spans="1:9" x14ac:dyDescent="0.3">
      <c r="A11" s="36" t="s">
        <v>15</v>
      </c>
      <c r="B11" s="43">
        <v>60</v>
      </c>
      <c r="C11" s="43">
        <v>70.206837273872409</v>
      </c>
      <c r="D11" s="20">
        <f>B11/B$8</f>
        <v>4.2677288569599545E-3</v>
      </c>
      <c r="E11" s="44">
        <v>115</v>
      </c>
      <c r="F11" s="44">
        <v>82.740558373750417</v>
      </c>
      <c r="G11" s="20">
        <f>E11/E$8</f>
        <v>1.1883848300093003E-2</v>
      </c>
      <c r="H11" s="21">
        <f t="shared" si="2"/>
        <v>-55</v>
      </c>
      <c r="I11" s="22">
        <f t="shared" si="3"/>
        <v>108.51267207105353</v>
      </c>
    </row>
    <row r="12" spans="1:9" x14ac:dyDescent="0.3">
      <c r="A12" s="37" t="s">
        <v>16</v>
      </c>
      <c r="B12" s="43">
        <v>4945</v>
      </c>
      <c r="C12" s="43">
        <v>552.8715944955029</v>
      </c>
      <c r="D12" s="20">
        <f>B12/B$8</f>
        <v>0.35173198662778293</v>
      </c>
      <c r="E12" s="44">
        <v>2882</v>
      </c>
      <c r="F12" s="44">
        <v>406.60914893789595</v>
      </c>
      <c r="G12" s="20">
        <f>E12/E$8</f>
        <v>0.29781957218146121</v>
      </c>
      <c r="H12" s="21">
        <f t="shared" si="2"/>
        <v>2063</v>
      </c>
      <c r="I12" s="22">
        <f t="shared" si="3"/>
        <v>686.29294036876115</v>
      </c>
    </row>
    <row r="13" spans="1:9" x14ac:dyDescent="0.3">
      <c r="A13" s="25"/>
      <c r="B13" s="18"/>
      <c r="C13" s="19"/>
      <c r="D13" s="26"/>
      <c r="E13" s="18"/>
      <c r="F13" s="19"/>
      <c r="G13" s="26"/>
      <c r="H13" s="18"/>
      <c r="I13" s="26"/>
    </row>
    <row r="14" spans="1:9" x14ac:dyDescent="0.3">
      <c r="A14" s="13" t="s">
        <v>40</v>
      </c>
      <c r="B14" s="4"/>
      <c r="C14" s="14"/>
      <c r="D14" s="15"/>
      <c r="E14" s="4"/>
      <c r="F14" s="14"/>
      <c r="G14" s="15"/>
      <c r="H14" s="4"/>
      <c r="I14" s="15"/>
    </row>
    <row r="15" spans="1:9" x14ac:dyDescent="0.3">
      <c r="A15" s="16" t="s">
        <v>5</v>
      </c>
      <c r="B15" s="12">
        <v>11429</v>
      </c>
      <c r="C15" s="46">
        <v>841.90260719396736</v>
      </c>
      <c r="D15" s="20">
        <f>B15/B$15</f>
        <v>1</v>
      </c>
      <c r="E15" s="47">
        <v>7643</v>
      </c>
      <c r="F15" s="47">
        <v>685.25980474561618</v>
      </c>
      <c r="G15" s="20">
        <f>E15/E$15</f>
        <v>1</v>
      </c>
      <c r="H15" s="18">
        <f t="shared" ref="H15:H21" si="4">B15-E15</f>
        <v>3786</v>
      </c>
      <c r="I15" s="26">
        <f t="shared" ref="I15:I21" si="5">((SQRT((C15/1.645)^2+(F15/1.645)^2)))*1.645</f>
        <v>1085.5325881796457</v>
      </c>
    </row>
    <row r="16" spans="1:9" x14ac:dyDescent="0.3">
      <c r="A16" s="23" t="s">
        <v>17</v>
      </c>
      <c r="B16" s="12">
        <v>5314</v>
      </c>
      <c r="C16" s="46">
        <v>538.505338877898</v>
      </c>
      <c r="D16" s="20">
        <f>B16/B$15</f>
        <v>0.46495756409134659</v>
      </c>
      <c r="E16" s="47">
        <v>3839</v>
      </c>
      <c r="F16" s="47">
        <v>480.11248681949525</v>
      </c>
      <c r="G16" s="20">
        <f>E16/E$15</f>
        <v>0.50228967682847048</v>
      </c>
      <c r="H16" s="18">
        <f t="shared" si="4"/>
        <v>1475</v>
      </c>
      <c r="I16" s="26">
        <f t="shared" si="5"/>
        <v>721.45408724325614</v>
      </c>
    </row>
    <row r="17" spans="1:9" x14ac:dyDescent="0.3">
      <c r="A17" s="23" t="s">
        <v>18</v>
      </c>
      <c r="B17" s="12">
        <v>2261</v>
      </c>
      <c r="C17" s="46">
        <v>403.32988979246261</v>
      </c>
      <c r="D17" s="20">
        <f t="shared" ref="D17:D21" si="6">B17/B$15</f>
        <v>0.19783008137194855</v>
      </c>
      <c r="E17" s="47">
        <v>1320</v>
      </c>
      <c r="F17" s="47">
        <v>289.51511186810268</v>
      </c>
      <c r="G17" s="20">
        <f t="shared" ref="G17:G21" si="7">E17/E$15</f>
        <v>0.1727070522046317</v>
      </c>
      <c r="H17" s="18">
        <f t="shared" si="4"/>
        <v>941</v>
      </c>
      <c r="I17" s="26">
        <f t="shared" si="5"/>
        <v>496.48162100927772</v>
      </c>
    </row>
    <row r="18" spans="1:9" x14ac:dyDescent="0.3">
      <c r="A18" s="23" t="s">
        <v>19</v>
      </c>
      <c r="B18" s="12">
        <v>2689</v>
      </c>
      <c r="C18" s="46">
        <v>429.64985744208047</v>
      </c>
      <c r="D18" s="20">
        <f t="shared" si="6"/>
        <v>0.23527867704961064</v>
      </c>
      <c r="E18" s="47">
        <v>1740</v>
      </c>
      <c r="F18" s="47">
        <v>347.11669507530178</v>
      </c>
      <c r="G18" s="20">
        <f t="shared" si="7"/>
        <v>0.2276592960879236</v>
      </c>
      <c r="H18" s="18">
        <f t="shared" si="4"/>
        <v>949</v>
      </c>
      <c r="I18" s="26">
        <f t="shared" si="5"/>
        <v>552.34862179605386</v>
      </c>
    </row>
    <row r="19" spans="1:9" x14ac:dyDescent="0.3">
      <c r="A19" s="24" t="s">
        <v>20</v>
      </c>
      <c r="B19" s="12">
        <v>540</v>
      </c>
      <c r="C19" s="46">
        <v>188.18607812481773</v>
      </c>
      <c r="D19" s="20">
        <f t="shared" si="6"/>
        <v>4.7248228191442823E-2</v>
      </c>
      <c r="E19" s="47">
        <v>312</v>
      </c>
      <c r="F19" s="47">
        <v>121.99180300331659</v>
      </c>
      <c r="G19" s="20">
        <f t="shared" si="7"/>
        <v>4.0821666884731128E-2</v>
      </c>
      <c r="H19" s="18">
        <f t="shared" si="4"/>
        <v>228</v>
      </c>
      <c r="I19" s="26">
        <f t="shared" si="5"/>
        <v>224.26769718352213</v>
      </c>
    </row>
    <row r="20" spans="1:9" x14ac:dyDescent="0.3">
      <c r="A20" s="24" t="s">
        <v>21</v>
      </c>
      <c r="B20" s="12">
        <v>601</v>
      </c>
      <c r="C20" s="46">
        <v>185.84671102820195</v>
      </c>
      <c r="D20" s="20">
        <f t="shared" si="6"/>
        <v>5.25855280426984E-2</v>
      </c>
      <c r="E20" s="47">
        <v>386</v>
      </c>
      <c r="F20" s="47">
        <v>135.97426227047526</v>
      </c>
      <c r="G20" s="20">
        <f t="shared" si="7"/>
        <v>5.0503728902263512E-2</v>
      </c>
      <c r="H20" s="18">
        <f t="shared" si="4"/>
        <v>215</v>
      </c>
      <c r="I20" s="26">
        <f t="shared" si="5"/>
        <v>230.27809274874582</v>
      </c>
    </row>
    <row r="21" spans="1:9" x14ac:dyDescent="0.3">
      <c r="A21" s="24" t="s">
        <v>30</v>
      </c>
      <c r="B21" s="12">
        <v>24</v>
      </c>
      <c r="C21" s="46">
        <v>39.812058474788763</v>
      </c>
      <c r="D21" s="20">
        <f t="shared" si="6"/>
        <v>2.0999212529530143E-3</v>
      </c>
      <c r="E21" s="47">
        <v>46</v>
      </c>
      <c r="F21" s="47">
        <v>37.322915213043046</v>
      </c>
      <c r="G21" s="20">
        <f t="shared" si="7"/>
        <v>6.0185790919795893E-3</v>
      </c>
      <c r="H21" s="18">
        <f t="shared" si="4"/>
        <v>-22</v>
      </c>
      <c r="I21" s="26">
        <f t="shared" si="5"/>
        <v>54.571054598569006</v>
      </c>
    </row>
    <row r="22" spans="1:9" x14ac:dyDescent="0.3">
      <c r="A22" s="25"/>
      <c r="B22" s="18"/>
      <c r="C22" s="19"/>
      <c r="D22" s="27"/>
      <c r="E22" s="18"/>
      <c r="F22" s="19"/>
      <c r="G22" s="27"/>
      <c r="H22" s="25"/>
      <c r="I22" s="27"/>
    </row>
    <row r="23" spans="1:9" x14ac:dyDescent="0.3">
      <c r="A23" s="13" t="s">
        <v>24</v>
      </c>
      <c r="B23" s="18"/>
      <c r="C23" s="19"/>
      <c r="D23" s="15"/>
      <c r="E23" s="18"/>
      <c r="F23" s="19"/>
      <c r="G23" s="15"/>
      <c r="H23" s="4"/>
      <c r="I23" s="15"/>
    </row>
    <row r="24" spans="1:9" x14ac:dyDescent="0.3">
      <c r="A24" s="16" t="s">
        <v>5</v>
      </c>
      <c r="B24" s="12">
        <v>14059</v>
      </c>
      <c r="C24" s="38">
        <v>942.69666383200922</v>
      </c>
      <c r="D24" s="20">
        <f>B24/B$24</f>
        <v>1</v>
      </c>
      <c r="E24" s="48">
        <v>9677</v>
      </c>
      <c r="F24" s="48">
        <v>784.30478769417186</v>
      </c>
      <c r="G24" s="20">
        <f>E24/E$24</f>
        <v>1</v>
      </c>
      <c r="H24" s="18">
        <f>B24-E24</f>
        <v>4382</v>
      </c>
      <c r="I24" s="26">
        <f t="shared" ref="I24:I30" si="8">((SQRT((C24/1.645)^2+(F24/1.645)^2)))*1.645</f>
        <v>1226.2997186658733</v>
      </c>
    </row>
    <row r="25" spans="1:9" ht="28.8" x14ac:dyDescent="0.3">
      <c r="A25" s="23" t="s">
        <v>25</v>
      </c>
      <c r="B25" s="12">
        <v>4381</v>
      </c>
      <c r="C25" s="38">
        <v>556.65069837376473</v>
      </c>
      <c r="D25" s="20">
        <f t="shared" ref="D25:D30" si="9">B25/B$24</f>
        <v>0.31161533537235936</v>
      </c>
      <c r="E25" s="48">
        <v>3362</v>
      </c>
      <c r="F25" s="48">
        <v>495.95866763269692</v>
      </c>
      <c r="G25" s="20">
        <f t="shared" ref="G25:G30" si="10">E25/E$24</f>
        <v>0.34742172160793633</v>
      </c>
      <c r="H25" s="18">
        <f t="shared" ref="H25:H30" si="11">B25-E25</f>
        <v>1019</v>
      </c>
      <c r="I25" s="26">
        <f t="shared" si="8"/>
        <v>745.5434259652485</v>
      </c>
    </row>
    <row r="26" spans="1:9" ht="28.8" x14ac:dyDescent="0.3">
      <c r="A26" s="23" t="s">
        <v>26</v>
      </c>
      <c r="B26" s="12">
        <v>829</v>
      </c>
      <c r="C26" s="38">
        <v>222.76893858884367</v>
      </c>
      <c r="D26" s="20">
        <f t="shared" si="9"/>
        <v>5.8965787040330037E-2</v>
      </c>
      <c r="E26" s="48">
        <v>344</v>
      </c>
      <c r="F26" s="48">
        <v>131.07631364972087</v>
      </c>
      <c r="G26" s="20">
        <f t="shared" si="10"/>
        <v>3.5548207088973854E-2</v>
      </c>
      <c r="H26" s="18">
        <f t="shared" si="11"/>
        <v>485</v>
      </c>
      <c r="I26" s="26">
        <f t="shared" si="8"/>
        <v>258.47050121822411</v>
      </c>
    </row>
    <row r="27" spans="1:9" ht="28.8" x14ac:dyDescent="0.3">
      <c r="A27" s="23" t="s">
        <v>27</v>
      </c>
      <c r="B27" s="12">
        <v>2653</v>
      </c>
      <c r="C27" s="38">
        <v>375.33052100781788</v>
      </c>
      <c r="D27" s="20">
        <f t="shared" si="9"/>
        <v>0.18870474429191264</v>
      </c>
      <c r="E27" s="48">
        <v>2222</v>
      </c>
      <c r="F27" s="48">
        <v>366.27039192378078</v>
      </c>
      <c r="G27" s="20">
        <f t="shared" si="10"/>
        <v>0.22961661672005787</v>
      </c>
      <c r="H27" s="18">
        <f t="shared" si="11"/>
        <v>431</v>
      </c>
      <c r="I27" s="26">
        <f t="shared" si="8"/>
        <v>524.43016694313076</v>
      </c>
    </row>
    <row r="28" spans="1:9" ht="28.8" x14ac:dyDescent="0.3">
      <c r="A28" s="23" t="s">
        <v>28</v>
      </c>
      <c r="B28" s="12">
        <v>2505</v>
      </c>
      <c r="C28" s="38">
        <v>366.88826637002177</v>
      </c>
      <c r="D28" s="20">
        <f t="shared" si="9"/>
        <v>0.17817767977807811</v>
      </c>
      <c r="E28" s="48">
        <v>1386</v>
      </c>
      <c r="F28" s="48">
        <v>284.35013627568389</v>
      </c>
      <c r="G28" s="20">
        <f t="shared" si="10"/>
        <v>0.14322620646894699</v>
      </c>
      <c r="H28" s="18">
        <f t="shared" si="11"/>
        <v>1119</v>
      </c>
      <c r="I28" s="26">
        <f t="shared" si="8"/>
        <v>464.17884484323497</v>
      </c>
    </row>
    <row r="29" spans="1:9" x14ac:dyDescent="0.3">
      <c r="A29" s="23" t="s">
        <v>22</v>
      </c>
      <c r="B29" s="12">
        <v>1194</v>
      </c>
      <c r="C29" s="38">
        <v>260.20760941986305</v>
      </c>
      <c r="D29" s="20">
        <f t="shared" si="9"/>
        <v>8.4927804253503089E-2</v>
      </c>
      <c r="E29" s="48">
        <v>932</v>
      </c>
      <c r="F29" s="48">
        <v>240.05207768315609</v>
      </c>
      <c r="G29" s="20">
        <f t="shared" si="10"/>
        <v>9.6310840136405909E-2</v>
      </c>
      <c r="H29" s="18">
        <f t="shared" si="11"/>
        <v>262</v>
      </c>
      <c r="I29" s="26">
        <f t="shared" si="8"/>
        <v>354.02401048516475</v>
      </c>
    </row>
    <row r="30" spans="1:9" x14ac:dyDescent="0.3">
      <c r="A30" s="28" t="s">
        <v>23</v>
      </c>
      <c r="B30" s="39">
        <v>2497</v>
      </c>
      <c r="C30" s="40">
        <v>431.28065108465051</v>
      </c>
      <c r="D30" s="31">
        <f t="shared" si="9"/>
        <v>0.17760864926381678</v>
      </c>
      <c r="E30" s="48">
        <v>1431</v>
      </c>
      <c r="F30" s="48">
        <v>281.68067026333205</v>
      </c>
      <c r="G30" s="31">
        <f t="shared" si="10"/>
        <v>0.14787640797767904</v>
      </c>
      <c r="H30" s="29">
        <f t="shared" si="11"/>
        <v>1066</v>
      </c>
      <c r="I30" s="32">
        <f t="shared" si="8"/>
        <v>515.1184329841052</v>
      </c>
    </row>
    <row r="32" spans="1:9" x14ac:dyDescent="0.3">
      <c r="A32" s="7" t="s">
        <v>34</v>
      </c>
    </row>
    <row r="33" spans="1:9" ht="28.2" customHeight="1" x14ac:dyDescent="0.3">
      <c r="A33" s="53" t="s">
        <v>38</v>
      </c>
      <c r="B33" s="53"/>
      <c r="C33" s="53"/>
      <c r="D33" s="53"/>
      <c r="E33" s="53"/>
      <c r="F33" s="53"/>
      <c r="G33" s="53"/>
      <c r="H33" s="53"/>
      <c r="I33" s="53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A2:I2"/>
    <mergeCell ref="B5:D5"/>
    <mergeCell ref="E5:G5"/>
    <mergeCell ref="H5:I5"/>
    <mergeCell ref="B3:I3"/>
  </mergeCells>
  <pageMargins left="0.7" right="0.7" top="0.5" bottom="0.5" header="0.3" footer="0.3"/>
  <pageSetup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5" customWidth="1"/>
    <col min="3" max="4" width="10.6640625" style="5" customWidth="1"/>
    <col min="5" max="5" width="13.5546875" style="5" customWidth="1"/>
    <col min="6" max="7" width="10.6640625" style="5" customWidth="1"/>
    <col min="8" max="8" width="13.5546875" style="5" customWidth="1"/>
    <col min="9" max="9" width="10.6640625" style="5" customWidth="1"/>
    <col min="10" max="16384" width="8.88671875" style="5"/>
  </cols>
  <sheetData>
    <row r="2" spans="1:9" x14ac:dyDescent="0.3">
      <c r="A2" s="54"/>
      <c r="B2" s="54"/>
      <c r="C2" s="54"/>
      <c r="D2" s="54"/>
      <c r="E2" s="54"/>
      <c r="F2" s="54"/>
      <c r="G2" s="54"/>
      <c r="H2" s="54"/>
      <c r="I2" s="54"/>
    </row>
    <row r="3" spans="1:9" ht="15.6" x14ac:dyDescent="0.3">
      <c r="A3" s="2" t="str">
        <f>Intra!A3</f>
        <v>Baltimore City</v>
      </c>
      <c r="B3" s="52" t="s">
        <v>7</v>
      </c>
      <c r="C3" s="52"/>
      <c r="D3" s="52"/>
      <c r="E3" s="52"/>
      <c r="F3" s="52"/>
      <c r="G3" s="52"/>
      <c r="H3" s="52"/>
      <c r="I3" s="52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49" t="s">
        <v>0</v>
      </c>
      <c r="C5" s="50"/>
      <c r="D5" s="51"/>
      <c r="E5" s="49" t="s">
        <v>29</v>
      </c>
      <c r="F5" s="50"/>
      <c r="G5" s="51"/>
      <c r="H5" s="49" t="s">
        <v>1</v>
      </c>
      <c r="I5" s="51"/>
    </row>
    <row r="6" spans="1:9" x14ac:dyDescent="0.3">
      <c r="A6" s="13" t="s">
        <v>12</v>
      </c>
      <c r="B6" s="4" t="s">
        <v>2</v>
      </c>
      <c r="C6" s="14" t="s">
        <v>3</v>
      </c>
      <c r="D6" s="15" t="s">
        <v>4</v>
      </c>
      <c r="E6" s="4" t="s">
        <v>2</v>
      </c>
      <c r="F6" s="14" t="s">
        <v>3</v>
      </c>
      <c r="G6" s="15" t="s">
        <v>4</v>
      </c>
      <c r="H6" s="4" t="s">
        <v>2</v>
      </c>
      <c r="I6" s="15" t="s">
        <v>3</v>
      </c>
    </row>
    <row r="7" spans="1:9" x14ac:dyDescent="0.3">
      <c r="A7" s="13"/>
      <c r="B7" s="4"/>
      <c r="C7" s="14"/>
      <c r="D7" s="15"/>
      <c r="E7" s="4"/>
      <c r="F7" s="14"/>
      <c r="G7" s="15"/>
      <c r="H7" s="4"/>
      <c r="I7" s="15"/>
    </row>
    <row r="8" spans="1:9" x14ac:dyDescent="0.3">
      <c r="A8" s="16" t="s">
        <v>5</v>
      </c>
      <c r="B8" s="12">
        <v>3428</v>
      </c>
      <c r="C8" s="38">
        <v>499.20837332721089</v>
      </c>
      <c r="D8" s="17">
        <f>B8/B$8</f>
        <v>1</v>
      </c>
      <c r="E8" s="18">
        <v>0</v>
      </c>
      <c r="F8" s="19">
        <v>0</v>
      </c>
      <c r="G8" s="20">
        <v>0</v>
      </c>
      <c r="H8" s="21">
        <f t="shared" ref="H8:H12" si="0">B8-E8</f>
        <v>3428</v>
      </c>
      <c r="I8" s="22">
        <f t="shared" ref="I8:I12" si="1">((SQRT((C8/1.645)^2+(F8/1.645)^2)))*1.645</f>
        <v>499.20837332721089</v>
      </c>
    </row>
    <row r="9" spans="1:9" x14ac:dyDescent="0.3">
      <c r="A9" s="23" t="s">
        <v>13</v>
      </c>
      <c r="B9" s="12">
        <v>1731</v>
      </c>
      <c r="C9" s="38">
        <v>348.2240657967223</v>
      </c>
      <c r="D9" s="17">
        <f>B9/B$8</f>
        <v>0.50495915985997664</v>
      </c>
      <c r="E9" s="18">
        <v>0</v>
      </c>
      <c r="F9" s="19">
        <v>0</v>
      </c>
      <c r="G9" s="20">
        <v>0</v>
      </c>
      <c r="H9" s="21">
        <f t="shared" si="0"/>
        <v>1731</v>
      </c>
      <c r="I9" s="22">
        <f t="shared" si="1"/>
        <v>348.2240657967223</v>
      </c>
    </row>
    <row r="10" spans="1:9" x14ac:dyDescent="0.3">
      <c r="A10" s="23" t="s">
        <v>14</v>
      </c>
      <c r="B10" s="12">
        <v>166</v>
      </c>
      <c r="C10" s="38">
        <v>119.69962405956001</v>
      </c>
      <c r="D10" s="17">
        <f>B10/B$8</f>
        <v>4.8424737456242706E-2</v>
      </c>
      <c r="E10" s="18">
        <v>0</v>
      </c>
      <c r="F10" s="19">
        <v>0</v>
      </c>
      <c r="G10" s="20">
        <v>0</v>
      </c>
      <c r="H10" s="21">
        <f t="shared" si="0"/>
        <v>166</v>
      </c>
      <c r="I10" s="22">
        <f>((SQRT((C10/1.645)^2+(F10/1.645)^2)))*1.645</f>
        <v>119.69962405956001</v>
      </c>
    </row>
    <row r="11" spans="1:9" x14ac:dyDescent="0.3">
      <c r="A11" s="23" t="s">
        <v>15</v>
      </c>
      <c r="B11" s="12">
        <v>26</v>
      </c>
      <c r="C11" s="38">
        <v>38</v>
      </c>
      <c r="D11" s="17">
        <f>B11/B$8</f>
        <v>7.5845974329054842E-3</v>
      </c>
      <c r="E11" s="18">
        <v>0</v>
      </c>
      <c r="F11" s="19">
        <v>0</v>
      </c>
      <c r="G11" s="20">
        <v>0</v>
      </c>
      <c r="H11" s="21">
        <f t="shared" si="0"/>
        <v>26</v>
      </c>
      <c r="I11" s="22">
        <f>((SQRT((C11/1.645)^2+(F11/1.645)^2)))*1.645</f>
        <v>38</v>
      </c>
    </row>
    <row r="12" spans="1:9" x14ac:dyDescent="0.3">
      <c r="A12" s="24" t="s">
        <v>16</v>
      </c>
      <c r="B12" s="12">
        <v>1505</v>
      </c>
      <c r="C12" s="38">
        <v>334.92835054679978</v>
      </c>
      <c r="D12" s="17">
        <f>B12/B$8</f>
        <v>0.43903150525087514</v>
      </c>
      <c r="E12" s="18">
        <v>0</v>
      </c>
      <c r="F12" s="19">
        <v>0</v>
      </c>
      <c r="G12" s="20">
        <v>0</v>
      </c>
      <c r="H12" s="21">
        <f t="shared" si="0"/>
        <v>1505</v>
      </c>
      <c r="I12" s="22">
        <f t="shared" si="1"/>
        <v>334.92835054679978</v>
      </c>
    </row>
    <row r="13" spans="1:9" x14ac:dyDescent="0.3">
      <c r="A13" s="25"/>
      <c r="B13" s="18"/>
      <c r="C13" s="19"/>
      <c r="D13" s="26"/>
      <c r="E13" s="18"/>
      <c r="F13" s="19"/>
      <c r="G13" s="26"/>
      <c r="H13" s="18"/>
      <c r="I13" s="26"/>
    </row>
    <row r="14" spans="1:9" x14ac:dyDescent="0.3">
      <c r="A14" s="13" t="s">
        <v>40</v>
      </c>
      <c r="B14" s="4"/>
      <c r="C14" s="14"/>
      <c r="D14" s="15"/>
      <c r="E14" s="4"/>
      <c r="F14" s="14"/>
      <c r="G14" s="15"/>
      <c r="H14" s="4"/>
      <c r="I14" s="15"/>
    </row>
    <row r="15" spans="1:9" x14ac:dyDescent="0.3">
      <c r="A15" s="16" t="s">
        <v>5</v>
      </c>
      <c r="B15" s="12">
        <v>2236</v>
      </c>
      <c r="C15" s="38">
        <v>381.90836597278144</v>
      </c>
      <c r="D15" s="20">
        <f>B15/B$15</f>
        <v>1</v>
      </c>
      <c r="E15" s="18">
        <v>0</v>
      </c>
      <c r="F15" s="19">
        <v>0</v>
      </c>
      <c r="G15" s="20">
        <v>0</v>
      </c>
      <c r="H15" s="18">
        <f t="shared" ref="H15:H21" si="2">B15-E15</f>
        <v>2236</v>
      </c>
      <c r="I15" s="26">
        <f t="shared" ref="I15:I21" si="3">((SQRT((C15/1.645)^2+(F15/1.645)^2)))*1.645</f>
        <v>381.90836597278144</v>
      </c>
    </row>
    <row r="16" spans="1:9" x14ac:dyDescent="0.3">
      <c r="A16" s="23" t="s">
        <v>17</v>
      </c>
      <c r="B16" s="12">
        <v>1259</v>
      </c>
      <c r="C16" s="38">
        <v>295.71946165242491</v>
      </c>
      <c r="D16" s="20">
        <f>B16/B$15</f>
        <v>0.5630590339892666</v>
      </c>
      <c r="E16" s="18">
        <v>0</v>
      </c>
      <c r="F16" s="19">
        <v>0</v>
      </c>
      <c r="G16" s="20">
        <v>0</v>
      </c>
      <c r="H16" s="18">
        <f t="shared" si="2"/>
        <v>1259</v>
      </c>
      <c r="I16" s="26">
        <f t="shared" si="3"/>
        <v>295.71946165242491</v>
      </c>
    </row>
    <row r="17" spans="1:9" x14ac:dyDescent="0.3">
      <c r="A17" s="23" t="s">
        <v>18</v>
      </c>
      <c r="B17" s="12">
        <v>319</v>
      </c>
      <c r="C17" s="38">
        <v>126.55038522264562</v>
      </c>
      <c r="D17" s="20">
        <f t="shared" ref="D17:D21" si="4">B17/B$15</f>
        <v>0.14266547406082289</v>
      </c>
      <c r="E17" s="18">
        <v>0</v>
      </c>
      <c r="F17" s="19">
        <v>0</v>
      </c>
      <c r="G17" s="20">
        <v>0</v>
      </c>
      <c r="H17" s="18">
        <f t="shared" si="2"/>
        <v>319</v>
      </c>
      <c r="I17" s="26">
        <f t="shared" si="3"/>
        <v>126.55038522264562</v>
      </c>
    </row>
    <row r="18" spans="1:9" x14ac:dyDescent="0.3">
      <c r="A18" s="23" t="s">
        <v>19</v>
      </c>
      <c r="B18" s="12">
        <v>440</v>
      </c>
      <c r="C18" s="38">
        <v>184.44511378727276</v>
      </c>
      <c r="D18" s="20">
        <f t="shared" si="4"/>
        <v>0.1967799642218247</v>
      </c>
      <c r="E18" s="18">
        <v>0</v>
      </c>
      <c r="F18" s="19">
        <v>0</v>
      </c>
      <c r="G18" s="20">
        <v>0</v>
      </c>
      <c r="H18" s="18">
        <f t="shared" si="2"/>
        <v>440</v>
      </c>
      <c r="I18" s="26">
        <f t="shared" si="3"/>
        <v>184.44511378727276</v>
      </c>
    </row>
    <row r="19" spans="1:9" x14ac:dyDescent="0.3">
      <c r="A19" s="24" t="s">
        <v>20</v>
      </c>
      <c r="B19" s="12">
        <v>138</v>
      </c>
      <c r="C19" s="38">
        <v>66.392770690791323</v>
      </c>
      <c r="D19" s="20">
        <f t="shared" si="4"/>
        <v>6.1717352415026835E-2</v>
      </c>
      <c r="E19" s="18">
        <v>0</v>
      </c>
      <c r="F19" s="19">
        <v>0</v>
      </c>
      <c r="G19" s="20">
        <v>0</v>
      </c>
      <c r="H19" s="18">
        <f t="shared" si="2"/>
        <v>138</v>
      </c>
      <c r="I19" s="26">
        <f t="shared" si="3"/>
        <v>66.392770690791323</v>
      </c>
    </row>
    <row r="20" spans="1:9" x14ac:dyDescent="0.3">
      <c r="A20" s="24" t="s">
        <v>21</v>
      </c>
      <c r="B20" s="12">
        <v>56</v>
      </c>
      <c r="C20" s="38">
        <v>49.396356140913873</v>
      </c>
      <c r="D20" s="20">
        <f t="shared" si="4"/>
        <v>2.5044722719141325E-2</v>
      </c>
      <c r="E20" s="18">
        <v>0</v>
      </c>
      <c r="F20" s="19">
        <v>0</v>
      </c>
      <c r="G20" s="20">
        <v>0</v>
      </c>
      <c r="H20" s="18">
        <f t="shared" si="2"/>
        <v>56</v>
      </c>
      <c r="I20" s="26">
        <f t="shared" si="3"/>
        <v>49.396356140913873</v>
      </c>
    </row>
    <row r="21" spans="1:9" x14ac:dyDescent="0.3">
      <c r="A21" s="24" t="s">
        <v>30</v>
      </c>
      <c r="B21" s="12">
        <v>24</v>
      </c>
      <c r="C21" s="38">
        <v>39</v>
      </c>
      <c r="D21" s="20">
        <f t="shared" si="4"/>
        <v>1.0733452593917709E-2</v>
      </c>
      <c r="E21" s="18">
        <v>0</v>
      </c>
      <c r="F21" s="19">
        <v>0</v>
      </c>
      <c r="G21" s="20">
        <v>0</v>
      </c>
      <c r="H21" s="18">
        <f t="shared" si="2"/>
        <v>24</v>
      </c>
      <c r="I21" s="26">
        <f t="shared" si="3"/>
        <v>39</v>
      </c>
    </row>
    <row r="22" spans="1:9" x14ac:dyDescent="0.3">
      <c r="A22" s="25"/>
      <c r="B22" s="18"/>
      <c r="C22" s="19"/>
      <c r="D22" s="27"/>
      <c r="E22" s="18"/>
      <c r="F22" s="19"/>
      <c r="G22" s="27"/>
      <c r="H22" s="25"/>
      <c r="I22" s="27"/>
    </row>
    <row r="23" spans="1:9" x14ac:dyDescent="0.3">
      <c r="A23" s="13" t="s">
        <v>24</v>
      </c>
      <c r="B23" s="18"/>
      <c r="C23" s="19"/>
      <c r="D23" s="15"/>
      <c r="E23" s="18"/>
      <c r="F23" s="19"/>
      <c r="G23" s="15"/>
      <c r="H23" s="4"/>
      <c r="I23" s="15"/>
    </row>
    <row r="24" spans="1:9" x14ac:dyDescent="0.3">
      <c r="A24" s="16" t="s">
        <v>5</v>
      </c>
      <c r="B24" s="12">
        <v>3428</v>
      </c>
      <c r="C24" s="38">
        <v>477.04926370344612</v>
      </c>
      <c r="D24" s="20">
        <f>B24/B$24</f>
        <v>1</v>
      </c>
      <c r="E24" s="18">
        <v>0</v>
      </c>
      <c r="F24" s="19">
        <v>0</v>
      </c>
      <c r="G24" s="20">
        <v>0</v>
      </c>
      <c r="H24" s="18">
        <f t="shared" ref="H24:H30" si="5">B24-E24</f>
        <v>3428</v>
      </c>
      <c r="I24" s="26">
        <f t="shared" ref="I24:I30" si="6">((SQRT((C24/1.645)^2+(F24/1.645)^2)))*1.645</f>
        <v>477.04926370344612</v>
      </c>
    </row>
    <row r="25" spans="1:9" ht="28.8" x14ac:dyDescent="0.3">
      <c r="A25" s="23" t="s">
        <v>25</v>
      </c>
      <c r="B25" s="12">
        <v>678</v>
      </c>
      <c r="C25" s="38">
        <v>172.4876807195227</v>
      </c>
      <c r="D25" s="20">
        <f t="shared" ref="D25:D30" si="7">B25/B$24</f>
        <v>0.19778296382730456</v>
      </c>
      <c r="E25" s="18">
        <v>0</v>
      </c>
      <c r="F25" s="19">
        <v>0</v>
      </c>
      <c r="G25" s="20">
        <v>0</v>
      </c>
      <c r="H25" s="18">
        <f t="shared" si="5"/>
        <v>678</v>
      </c>
      <c r="I25" s="26">
        <f t="shared" si="6"/>
        <v>172.4876807195227</v>
      </c>
    </row>
    <row r="26" spans="1:9" ht="28.8" x14ac:dyDescent="0.3">
      <c r="A26" s="23" t="s">
        <v>26</v>
      </c>
      <c r="B26" s="12">
        <v>149</v>
      </c>
      <c r="C26" s="38">
        <v>84.279297576569775</v>
      </c>
      <c r="D26" s="20">
        <f t="shared" si="7"/>
        <v>4.3465577596266042E-2</v>
      </c>
      <c r="E26" s="18">
        <v>0</v>
      </c>
      <c r="F26" s="19">
        <v>0</v>
      </c>
      <c r="G26" s="20">
        <v>0</v>
      </c>
      <c r="H26" s="18">
        <f t="shared" si="5"/>
        <v>149</v>
      </c>
      <c r="I26" s="26">
        <f t="shared" si="6"/>
        <v>84.279297576569775</v>
      </c>
    </row>
    <row r="27" spans="1:9" ht="28.8" x14ac:dyDescent="0.3">
      <c r="A27" s="23" t="s">
        <v>27</v>
      </c>
      <c r="B27" s="12">
        <v>942</v>
      </c>
      <c r="C27" s="38">
        <v>275.58483267407877</v>
      </c>
      <c r="D27" s="20">
        <f t="shared" si="7"/>
        <v>0.27479579929988329</v>
      </c>
      <c r="E27" s="18">
        <v>0</v>
      </c>
      <c r="F27" s="19">
        <v>0</v>
      </c>
      <c r="G27" s="20">
        <v>0</v>
      </c>
      <c r="H27" s="18">
        <f t="shared" si="5"/>
        <v>942</v>
      </c>
      <c r="I27" s="26">
        <f t="shared" si="6"/>
        <v>275.58483267407877</v>
      </c>
    </row>
    <row r="28" spans="1:9" ht="28.8" x14ac:dyDescent="0.3">
      <c r="A28" s="23" t="s">
        <v>28</v>
      </c>
      <c r="B28" s="12">
        <v>274</v>
      </c>
      <c r="C28" s="38">
        <v>122.31516668017912</v>
      </c>
      <c r="D28" s="20">
        <f t="shared" si="7"/>
        <v>7.9929988331388563E-2</v>
      </c>
      <c r="E28" s="18">
        <v>0</v>
      </c>
      <c r="F28" s="19">
        <v>0</v>
      </c>
      <c r="G28" s="20">
        <v>0</v>
      </c>
      <c r="H28" s="18">
        <f t="shared" si="5"/>
        <v>274</v>
      </c>
      <c r="I28" s="26">
        <f t="shared" si="6"/>
        <v>122.31516668017912</v>
      </c>
    </row>
    <row r="29" spans="1:9" x14ac:dyDescent="0.3">
      <c r="A29" s="23" t="s">
        <v>22</v>
      </c>
      <c r="B29" s="12">
        <v>193</v>
      </c>
      <c r="C29" s="38">
        <v>89.498603341057787</v>
      </c>
      <c r="D29" s="20">
        <f t="shared" si="7"/>
        <v>5.630105017502917E-2</v>
      </c>
      <c r="E29" s="18">
        <v>0</v>
      </c>
      <c r="F29" s="19">
        <v>0</v>
      </c>
      <c r="G29" s="20">
        <v>0</v>
      </c>
      <c r="H29" s="18">
        <f t="shared" si="5"/>
        <v>193</v>
      </c>
      <c r="I29" s="26">
        <f t="shared" si="6"/>
        <v>89.498603341057787</v>
      </c>
    </row>
    <row r="30" spans="1:9" x14ac:dyDescent="0.3">
      <c r="A30" s="28" t="s">
        <v>23</v>
      </c>
      <c r="B30" s="39">
        <v>1192</v>
      </c>
      <c r="C30" s="40">
        <v>302.99009884813069</v>
      </c>
      <c r="D30" s="31">
        <f t="shared" si="7"/>
        <v>0.34772462077012833</v>
      </c>
      <c r="E30" s="29">
        <v>0</v>
      </c>
      <c r="F30" s="30">
        <v>0</v>
      </c>
      <c r="G30" s="31">
        <v>0</v>
      </c>
      <c r="H30" s="29">
        <f t="shared" si="5"/>
        <v>1192</v>
      </c>
      <c r="I30" s="32">
        <f t="shared" si="6"/>
        <v>302.99009884813069</v>
      </c>
    </row>
    <row r="32" spans="1:9" x14ac:dyDescent="0.3">
      <c r="A32" s="7" t="s">
        <v>35</v>
      </c>
    </row>
    <row r="33" spans="1:9" ht="28.8" customHeight="1" x14ac:dyDescent="0.3">
      <c r="A33" s="53" t="s">
        <v>38</v>
      </c>
      <c r="B33" s="53"/>
      <c r="C33" s="53"/>
      <c r="D33" s="53"/>
      <c r="E33" s="53"/>
      <c r="F33" s="53"/>
      <c r="G33" s="53"/>
      <c r="H33" s="53"/>
      <c r="I33" s="53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A2:I2"/>
    <mergeCell ref="B5:D5"/>
    <mergeCell ref="E5:G5"/>
    <mergeCell ref="H5:I5"/>
    <mergeCell ref="B3:I3"/>
  </mergeCells>
  <pageMargins left="0.7" right="0.7" top="0.5" bottom="0.5" header="0.3" footer="0.3"/>
  <pageSetup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37EF556-163C-423E-9AD3-57D94BBA9AEC}"/>
</file>

<file path=customXml/itemProps2.xml><?xml version="1.0" encoding="utf-8"?>
<ds:datastoreItem xmlns:ds="http://schemas.openxmlformats.org/officeDocument/2006/customXml" ds:itemID="{3462D7E2-5B47-4E28-8369-2036A634D607}"/>
</file>

<file path=customXml/itemProps3.xml><?xml version="1.0" encoding="utf-8"?>
<ds:datastoreItem xmlns:ds="http://schemas.openxmlformats.org/officeDocument/2006/customXml" ds:itemID="{7F3C03A8-E2EA-4945-A2AD-7C81D2E59E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Total</vt:lpstr>
      <vt:lpstr>Intra</vt:lpstr>
      <vt:lpstr>Inter</vt:lpstr>
      <vt:lpstr>Foreign</vt:lpstr>
      <vt:lpstr>Foreign!Print_Area</vt:lpstr>
      <vt:lpstr>Inter!Print_Area</vt:lpstr>
      <vt:lpstr>Intra!Print_Area</vt:lpstr>
      <vt:lpstr>Total!Print_Area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</cp:lastModifiedBy>
  <cp:lastPrinted>2014-10-09T14:48:46Z</cp:lastPrinted>
  <dcterms:created xsi:type="dcterms:W3CDTF">2013-04-04T21:18:01Z</dcterms:created>
  <dcterms:modified xsi:type="dcterms:W3CDTF">2014-10-14T20:14:24Z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